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 codeName="{B6124F1A-AFFB-F854-7757-9A1D4C6FC43C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https://energisa.sharepoint.com/sites/RIEnergisa-APENASPARASUBIRARQUIVOS/Documentos Compartilhados/General/CVM/Boletim Informativo/2021/"/>
    </mc:Choice>
  </mc:AlternateContent>
  <xr:revisionPtr revIDLastSave="11" documentId="8_{7D669920-82A7-4FF4-BCA7-72514696A074}" xr6:coauthVersionLast="47" xr6:coauthVersionMax="47" xr10:uidLastSave="{45BA3B13-291E-4C64-89E7-800A83F87A6F}"/>
  <bookViews>
    <workbookView xWindow="-120" yWindow="-120" windowWidth="20730" windowHeight="11160" tabRatio="794" firstSheet="2" activeTab="3" xr2:uid="{00000000-000D-0000-FFFF-FFFF00000000}"/>
  </bookViews>
  <sheets>
    <sheet name="Apoio Cativo" sheetId="4" state="hidden" r:id="rId1"/>
    <sheet name="Apoio Livre" sheetId="3" state="hidden" r:id="rId2"/>
    <sheet name="Por Segmento" sheetId="48" r:id="rId3"/>
    <sheet name="Por Empresa" sheetId="60" r:id="rId4"/>
    <sheet name="Por Empresa e Segmento &gt;&gt;&gt;" sheetId="61" r:id="rId5"/>
    <sheet name="EMG" sheetId="51" r:id="rId6"/>
    <sheet name="ENF" sheetId="52" r:id="rId7"/>
    <sheet name="ESE" sheetId="53" r:id="rId8"/>
    <sheet name="EBO" sheetId="54" r:id="rId9"/>
    <sheet name="EPB" sheetId="55" r:id="rId10"/>
    <sheet name="EMT" sheetId="56" r:id="rId11"/>
    <sheet name="EMS" sheetId="57" r:id="rId12"/>
    <sheet name="ETO" sheetId="58" r:id="rId13"/>
    <sheet name="ESS" sheetId="59" r:id="rId14"/>
    <sheet name="EAC" sheetId="65" r:id="rId15"/>
    <sheet name="ERO" sheetId="64" r:id="rId16"/>
  </sheets>
  <definedNames>
    <definedName name="OLE_LINK1" localSheetId="14">EAC!#REF!</definedName>
    <definedName name="OLE_LINK1" localSheetId="8">EBO!#REF!</definedName>
    <definedName name="OLE_LINK1" localSheetId="5">EMG!#REF!</definedName>
    <definedName name="OLE_LINK1" localSheetId="11">EMS!#REF!</definedName>
    <definedName name="OLE_LINK1" localSheetId="10">EMT!#REF!</definedName>
    <definedName name="OLE_LINK1" localSheetId="6">ENF!#REF!</definedName>
    <definedName name="OLE_LINK1" localSheetId="9">EPB!#REF!</definedName>
    <definedName name="OLE_LINK1" localSheetId="15">ERO!#REF!</definedName>
    <definedName name="OLE_LINK1" localSheetId="7">ESE!#REF!</definedName>
    <definedName name="OLE_LINK1" localSheetId="13">ESS!#REF!</definedName>
    <definedName name="OLE_LINK1" localSheetId="12">ETO!#REF!</definedName>
    <definedName name="OLE_LINK1" localSheetId="3">'Por Empresa'!$B$2</definedName>
    <definedName name="OLE_LINK1" localSheetId="4">'Por Empresa e Segmento &gt;&gt;&gt;'!#REF!</definedName>
    <definedName name="OLE_LINK1" localSheetId="2">'Por Segmento'!#REF!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60" l="1"/>
  <c r="G2" i="60"/>
  <c r="E24" i="64"/>
  <c r="E23" i="64"/>
  <c r="E22" i="64"/>
  <c r="E21" i="64"/>
  <c r="E19" i="64"/>
  <c r="E17" i="64"/>
  <c r="E23" i="65"/>
  <c r="E21" i="65"/>
  <c r="E19" i="65"/>
  <c r="E17" i="65"/>
  <c r="E15" i="65"/>
  <c r="E13" i="65"/>
  <c r="E9" i="65"/>
  <c r="E7" i="65"/>
  <c r="E14" i="59"/>
  <c r="E13" i="59"/>
  <c r="E12" i="59"/>
  <c r="E11" i="59"/>
  <c r="E8" i="59"/>
  <c r="E7" i="59"/>
  <c r="E9" i="58"/>
  <c r="E23" i="57"/>
  <c r="E20" i="57"/>
  <c r="E7" i="57"/>
  <c r="E23" i="56"/>
  <c r="E22" i="56"/>
  <c r="E10" i="56"/>
  <c r="E23" i="55"/>
  <c r="E10" i="55"/>
  <c r="E7" i="55"/>
  <c r="E21" i="54"/>
  <c r="E19" i="54"/>
  <c r="E18" i="54"/>
  <c r="E17" i="54"/>
  <c r="E8" i="54"/>
  <c r="E14" i="53"/>
  <c r="E10" i="53"/>
  <c r="E8" i="53"/>
  <c r="E24" i="52"/>
  <c r="E21" i="52"/>
  <c r="E16" i="52"/>
  <c r="E9" i="52"/>
  <c r="E16" i="51"/>
  <c r="H3" i="55"/>
  <c r="D3" i="57"/>
  <c r="A162" i="3"/>
  <c r="A161" i="3"/>
  <c r="A160" i="3"/>
  <c r="A159" i="3"/>
  <c r="A158" i="3"/>
  <c r="A157" i="3"/>
  <c r="A156" i="3"/>
  <c r="A155" i="3"/>
  <c r="A154" i="3"/>
  <c r="A153" i="3"/>
  <c r="A152" i="3"/>
  <c r="A151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0" i="3"/>
  <c r="A89" i="3"/>
  <c r="A88" i="3"/>
  <c r="A87" i="3"/>
  <c r="A86" i="3"/>
  <c r="A85" i="3"/>
  <c r="A84" i="3"/>
  <c r="A83" i="3"/>
  <c r="A82" i="3"/>
  <c r="A81" i="3"/>
  <c r="A80" i="3"/>
  <c r="A79" i="3"/>
  <c r="A72" i="3"/>
  <c r="A71" i="3"/>
  <c r="A70" i="3"/>
  <c r="A69" i="3"/>
  <c r="A68" i="3"/>
  <c r="A67" i="3"/>
  <c r="A66" i="3"/>
  <c r="A65" i="3"/>
  <c r="A64" i="3"/>
  <c r="A63" i="3"/>
  <c r="A62" i="3"/>
  <c r="A61" i="3"/>
  <c r="A54" i="3"/>
  <c r="A53" i="3"/>
  <c r="A52" i="3"/>
  <c r="A51" i="3"/>
  <c r="A50" i="3"/>
  <c r="A49" i="3"/>
  <c r="A48" i="3"/>
  <c r="A47" i="3"/>
  <c r="A46" i="3"/>
  <c r="A45" i="3"/>
  <c r="A44" i="3"/>
  <c r="A43" i="3"/>
  <c r="A36" i="3"/>
  <c r="A35" i="3"/>
  <c r="A34" i="3"/>
  <c r="A33" i="3"/>
  <c r="A32" i="3"/>
  <c r="A31" i="3"/>
  <c r="A30" i="3"/>
  <c r="A29" i="3"/>
  <c r="A28" i="3"/>
  <c r="A27" i="3"/>
  <c r="A26" i="3"/>
  <c r="A25" i="3"/>
  <c r="A18" i="3"/>
  <c r="A17" i="3"/>
  <c r="A16" i="3"/>
  <c r="A15" i="3"/>
  <c r="A14" i="3"/>
  <c r="A13" i="3"/>
  <c r="A12" i="3"/>
  <c r="A11" i="3"/>
  <c r="A10" i="3"/>
  <c r="A9" i="3"/>
  <c r="A8" i="3"/>
  <c r="A7" i="3"/>
  <c r="A162" i="4"/>
  <c r="A161" i="4"/>
  <c r="A160" i="4"/>
  <c r="A159" i="4"/>
  <c r="A158" i="4"/>
  <c r="A157" i="4"/>
  <c r="A156" i="4"/>
  <c r="A155" i="4"/>
  <c r="A154" i="4"/>
  <c r="A153" i="4"/>
  <c r="A152" i="4"/>
  <c r="A151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0" i="4"/>
  <c r="A89" i="4"/>
  <c r="A88" i="4"/>
  <c r="A87" i="4"/>
  <c r="A86" i="4"/>
  <c r="A85" i="4"/>
  <c r="A84" i="4"/>
  <c r="A83" i="4"/>
  <c r="A82" i="4"/>
  <c r="A81" i="4"/>
  <c r="A80" i="4"/>
  <c r="A79" i="4"/>
  <c r="A72" i="4"/>
  <c r="A71" i="4"/>
  <c r="A70" i="4"/>
  <c r="A69" i="4"/>
  <c r="A68" i="4"/>
  <c r="A67" i="4"/>
  <c r="A66" i="4"/>
  <c r="A65" i="4"/>
  <c r="A64" i="4"/>
  <c r="A63" i="4"/>
  <c r="A62" i="4"/>
  <c r="A61" i="4"/>
  <c r="A54" i="4"/>
  <c r="A53" i="4"/>
  <c r="A52" i="4"/>
  <c r="A51" i="4"/>
  <c r="A50" i="4"/>
  <c r="A49" i="4"/>
  <c r="A48" i="4"/>
  <c r="A47" i="4"/>
  <c r="A46" i="4"/>
  <c r="A45" i="4"/>
  <c r="A44" i="4"/>
  <c r="A43" i="4"/>
  <c r="A36" i="4"/>
  <c r="A35" i="4"/>
  <c r="A34" i="4"/>
  <c r="A33" i="4"/>
  <c r="A32" i="4"/>
  <c r="A31" i="4"/>
  <c r="A30" i="4"/>
  <c r="A29" i="4"/>
  <c r="A28" i="4"/>
  <c r="A27" i="4"/>
  <c r="A26" i="4"/>
  <c r="A25" i="4"/>
  <c r="A18" i="4"/>
  <c r="A17" i="4"/>
  <c r="A16" i="4"/>
  <c r="A15" i="4"/>
  <c r="A14" i="4"/>
  <c r="A13" i="4"/>
  <c r="A12" i="4"/>
  <c r="A11" i="4"/>
  <c r="A10" i="4"/>
  <c r="A9" i="4"/>
  <c r="A8" i="4"/>
  <c r="A7" i="4"/>
  <c r="B23" i="55" l="1"/>
  <c r="B23" i="53"/>
  <c r="E13" i="51"/>
  <c r="E22" i="53"/>
  <c r="E11" i="51"/>
  <c r="E15" i="51"/>
  <c r="E20" i="53"/>
  <c r="E23" i="51"/>
  <c r="E8" i="52"/>
  <c r="E12" i="52"/>
  <c r="E7" i="53"/>
  <c r="E23" i="53"/>
  <c r="E15" i="54"/>
  <c r="E12" i="55"/>
  <c r="E15" i="55"/>
  <c r="E17" i="57"/>
  <c r="E24" i="54"/>
  <c r="E14" i="55"/>
  <c r="E24" i="55"/>
  <c r="E10" i="57"/>
  <c r="E11" i="58"/>
  <c r="E17" i="55"/>
  <c r="E21" i="55"/>
  <c r="E7" i="56"/>
  <c r="E9" i="56"/>
  <c r="E11" i="56"/>
  <c r="E13" i="56"/>
  <c r="E19" i="56"/>
  <c r="E21" i="56"/>
  <c r="E12" i="58"/>
  <c r="E16" i="58"/>
  <c r="E18" i="58"/>
  <c r="E24" i="59"/>
  <c r="E20" i="65"/>
  <c r="E7" i="51"/>
  <c r="E9" i="51"/>
  <c r="E18" i="51"/>
  <c r="E7" i="52"/>
  <c r="E17" i="52"/>
  <c r="E12" i="57"/>
  <c r="E24" i="58"/>
  <c r="E23" i="59"/>
  <c r="E17" i="51"/>
  <c r="E14" i="52"/>
  <c r="E23" i="52"/>
  <c r="E16" i="53"/>
  <c r="E18" i="53"/>
  <c r="E12" i="54"/>
  <c r="E14" i="54"/>
  <c r="E12" i="56"/>
  <c r="E14" i="56"/>
  <c r="E18" i="56"/>
  <c r="E16" i="57"/>
  <c r="E15" i="58"/>
  <c r="E17" i="58"/>
  <c r="E21" i="58"/>
  <c r="E23" i="58"/>
  <c r="E10" i="59"/>
  <c r="E8" i="65"/>
  <c r="E10" i="65"/>
  <c r="E16" i="65"/>
  <c r="E18" i="65"/>
  <c r="E7" i="64"/>
  <c r="E9" i="64"/>
  <c r="E16" i="64"/>
  <c r="E18" i="64"/>
  <c r="E20" i="64"/>
  <c r="E10" i="52"/>
  <c r="E18" i="52"/>
  <c r="E9" i="53"/>
  <c r="E13" i="53"/>
  <c r="E24" i="53"/>
  <c r="E9" i="54"/>
  <c r="E20" i="54"/>
  <c r="E22" i="54"/>
  <c r="E9" i="55"/>
  <c r="E8" i="56"/>
  <c r="E9" i="59"/>
  <c r="E15" i="59"/>
  <c r="E22" i="65"/>
  <c r="E15" i="64"/>
  <c r="C3" i="58"/>
  <c r="C3" i="55"/>
  <c r="E12" i="51"/>
  <c r="E14" i="51"/>
  <c r="E19" i="53"/>
  <c r="E21" i="53"/>
  <c r="E19" i="51"/>
  <c r="B23" i="51"/>
  <c r="E24" i="51"/>
  <c r="H3" i="52"/>
  <c r="E11" i="52"/>
  <c r="E20" i="52"/>
  <c r="E22" i="52"/>
  <c r="E12" i="53"/>
  <c r="E7" i="54"/>
  <c r="E11" i="54"/>
  <c r="E16" i="54"/>
  <c r="E23" i="54"/>
  <c r="E8" i="55"/>
  <c r="E20" i="56"/>
  <c r="E15" i="52"/>
  <c r="C3" i="51"/>
  <c r="E8" i="51"/>
  <c r="E10" i="51"/>
  <c r="D3" i="52"/>
  <c r="E13" i="52"/>
  <c r="E11" i="53"/>
  <c r="E15" i="53"/>
  <c r="E17" i="53"/>
  <c r="D3" i="54"/>
  <c r="E13" i="54"/>
  <c r="E11" i="55"/>
  <c r="E18" i="55"/>
  <c r="E19" i="55"/>
  <c r="E24" i="56"/>
  <c r="E9" i="57"/>
  <c r="E14" i="57"/>
  <c r="E21" i="57"/>
  <c r="E7" i="58"/>
  <c r="E13" i="58"/>
  <c r="E19" i="58"/>
  <c r="E19" i="59"/>
  <c r="E21" i="59"/>
  <c r="E11" i="65"/>
  <c r="E12" i="64"/>
  <c r="E14" i="64"/>
  <c r="E13" i="55"/>
  <c r="E16" i="55"/>
  <c r="E16" i="56"/>
  <c r="E8" i="57"/>
  <c r="E15" i="57"/>
  <c r="E18" i="57"/>
  <c r="E19" i="57"/>
  <c r="E22" i="57"/>
  <c r="E14" i="58"/>
  <c r="E17" i="59"/>
  <c r="E20" i="59"/>
  <c r="E22" i="59"/>
  <c r="E11" i="64"/>
  <c r="E13" i="64"/>
  <c r="E3" i="58"/>
  <c r="E3" i="64"/>
  <c r="E3" i="59"/>
  <c r="E3" i="65"/>
  <c r="E3" i="57"/>
  <c r="E3" i="56"/>
  <c r="E3" i="52"/>
  <c r="E3" i="51"/>
  <c r="E3" i="53"/>
  <c r="E3" i="55"/>
  <c r="E3" i="54"/>
  <c r="F3" i="58"/>
  <c r="F3" i="64"/>
  <c r="F3" i="65"/>
  <c r="F3" i="57"/>
  <c r="F3" i="59"/>
  <c r="F3" i="52"/>
  <c r="F3" i="55"/>
  <c r="F3" i="53"/>
  <c r="F3" i="56"/>
  <c r="F3" i="51"/>
  <c r="F3" i="54"/>
  <c r="E22" i="51"/>
  <c r="E19" i="52"/>
  <c r="E21" i="51"/>
  <c r="E20" i="51"/>
  <c r="D3" i="51"/>
  <c r="C3" i="52"/>
  <c r="B23" i="52"/>
  <c r="H3" i="53"/>
  <c r="B23" i="54"/>
  <c r="E22" i="55"/>
  <c r="E15" i="56"/>
  <c r="C3" i="57"/>
  <c r="D3" i="64"/>
  <c r="C3" i="64"/>
  <c r="C3" i="65"/>
  <c r="C3" i="59"/>
  <c r="C3" i="56"/>
  <c r="H3" i="64"/>
  <c r="H3" i="57"/>
  <c r="H3" i="65"/>
  <c r="H3" i="58"/>
  <c r="H3" i="59"/>
  <c r="C3" i="53"/>
  <c r="H3" i="54"/>
  <c r="D3" i="56"/>
  <c r="D3" i="59"/>
  <c r="D3" i="58"/>
  <c r="D3" i="55"/>
  <c r="B23" i="64"/>
  <c r="B23" i="65"/>
  <c r="B23" i="56"/>
  <c r="B23" i="59"/>
  <c r="B23" i="58"/>
  <c r="B23" i="57"/>
  <c r="H3" i="51"/>
  <c r="D3" i="53"/>
  <c r="C3" i="54"/>
  <c r="E10" i="54"/>
  <c r="E20" i="55"/>
  <c r="H3" i="56"/>
  <c r="E17" i="56"/>
  <c r="D3" i="65"/>
  <c r="E11" i="57"/>
  <c r="E10" i="58"/>
  <c r="E20" i="58"/>
  <c r="E16" i="59"/>
  <c r="E14" i="65"/>
  <c r="E24" i="65"/>
  <c r="E8" i="64"/>
  <c r="E13" i="57"/>
  <c r="E24" i="57"/>
  <c r="E8" i="58"/>
  <c r="E22" i="58"/>
  <c r="E18" i="59"/>
  <c r="E12" i="65"/>
  <c r="E10" i="64"/>
  <c r="G3" i="54" l="1"/>
  <c r="G3" i="55"/>
  <c r="G3" i="51"/>
  <c r="G3" i="57"/>
  <c r="G3" i="58"/>
  <c r="G3" i="56"/>
  <c r="G3" i="65"/>
  <c r="G3" i="64"/>
  <c r="G3" i="59"/>
  <c r="G3" i="53"/>
  <c r="G3" i="52"/>
  <c r="H17" i="65" l="1"/>
  <c r="H11" i="65"/>
  <c r="H8" i="58"/>
  <c r="H14" i="65"/>
  <c r="H17" i="58"/>
  <c r="H11" i="58"/>
  <c r="H14" i="57"/>
  <c r="H11" i="57"/>
  <c r="H17" i="57"/>
  <c r="H14" i="58"/>
  <c r="H8" i="65"/>
  <c r="H8" i="57"/>
  <c r="H8" i="52"/>
  <c r="H8" i="64"/>
  <c r="H11" i="64"/>
  <c r="H14" i="64"/>
  <c r="H13" i="65" l="1"/>
  <c r="H18" i="57"/>
  <c r="H7" i="52"/>
  <c r="H18" i="56"/>
  <c r="H18" i="58"/>
  <c r="H23" i="57"/>
  <c r="H15" i="54"/>
  <c r="H8" i="54"/>
  <c r="H17" i="56"/>
  <c r="H7" i="57"/>
  <c r="H7" i="53"/>
  <c r="H12" i="59"/>
  <c r="H7" i="56"/>
  <c r="H12" i="58"/>
  <c r="H15" i="56"/>
  <c r="H18" i="55"/>
  <c r="H17" i="52"/>
  <c r="H17" i="64"/>
  <c r="H18" i="64"/>
  <c r="H12" i="53"/>
  <c r="H7" i="59"/>
  <c r="H18" i="65"/>
  <c r="H16" i="58"/>
  <c r="H19" i="54"/>
  <c r="H12" i="57"/>
  <c r="H19" i="58"/>
  <c r="H7" i="54"/>
  <c r="H12" i="64"/>
  <c r="H19" i="57"/>
  <c r="H14" i="52"/>
  <c r="H23" i="55"/>
  <c r="H12" i="52"/>
  <c r="H10" i="52"/>
  <c r="H23" i="52"/>
  <c r="H10" i="64"/>
  <c r="H16" i="65"/>
  <c r="H18" i="59"/>
  <c r="H12" i="56"/>
  <c r="H16" i="52"/>
  <c r="H9" i="57"/>
  <c r="H10" i="54"/>
  <c r="H10" i="58"/>
  <c r="H19" i="53"/>
  <c r="H11" i="52"/>
  <c r="H7" i="64"/>
  <c r="H9" i="64"/>
  <c r="H19" i="55"/>
  <c r="H23" i="59"/>
  <c r="H15" i="52"/>
  <c r="H12" i="54"/>
  <c r="H9" i="58"/>
  <c r="H15" i="65"/>
  <c r="H12" i="65"/>
  <c r="H23" i="54"/>
  <c r="H7" i="58"/>
  <c r="H16" i="57"/>
  <c r="H7" i="65"/>
  <c r="H14" i="56"/>
  <c r="H11" i="54"/>
  <c r="H17" i="54"/>
  <c r="H12" i="55"/>
  <c r="H9" i="53"/>
  <c r="H16" i="51"/>
  <c r="H13" i="64"/>
  <c r="H9" i="54"/>
  <c r="H15" i="53"/>
  <c r="H13" i="56"/>
  <c r="H23" i="64"/>
  <c r="H16" i="54"/>
  <c r="H10" i="56"/>
  <c r="H8" i="53"/>
  <c r="H16" i="55"/>
  <c r="H14" i="54"/>
  <c r="H16" i="56"/>
  <c r="H13" i="57"/>
  <c r="H9" i="65"/>
  <c r="H10" i="57"/>
  <c r="H23" i="65"/>
  <c r="H16" i="59"/>
  <c r="H19" i="52"/>
  <c r="H18" i="52"/>
  <c r="H23" i="58"/>
  <c r="H13" i="52"/>
  <c r="H23" i="51"/>
  <c r="H23" i="53"/>
  <c r="H16" i="64"/>
  <c r="H19" i="64"/>
  <c r="H9" i="56"/>
  <c r="H19" i="59"/>
  <c r="H18" i="54"/>
  <c r="H19" i="65"/>
  <c r="H13" i="58"/>
  <c r="H10" i="65"/>
  <c r="H13" i="54"/>
  <c r="H15" i="58"/>
  <c r="H19" i="56"/>
  <c r="H10" i="51"/>
  <c r="H23" i="56"/>
  <c r="H15" i="57"/>
  <c r="H10" i="59"/>
  <c r="H10" i="53"/>
  <c r="H11" i="56"/>
  <c r="H8" i="56"/>
  <c r="H7" i="51"/>
  <c r="H9" i="52"/>
  <c r="H15" i="64"/>
  <c r="H13" i="55"/>
  <c r="H17" i="53"/>
  <c r="H14" i="53"/>
  <c r="H8" i="55"/>
  <c r="H11" i="59"/>
  <c r="H17" i="59"/>
  <c r="H14" i="55"/>
  <c r="H11" i="51"/>
  <c r="H17" i="55"/>
  <c r="H14" i="51"/>
  <c r="H17" i="51"/>
  <c r="H11" i="55"/>
  <c r="H14" i="59"/>
  <c r="H8" i="59"/>
  <c r="H8" i="51"/>
  <c r="H11" i="53"/>
  <c r="H10" i="55" l="1"/>
  <c r="H18" i="53"/>
  <c r="H15" i="59"/>
  <c r="H13" i="59"/>
  <c r="H15" i="51"/>
  <c r="H19" i="51"/>
  <c r="H21" i="65"/>
  <c r="H9" i="59"/>
  <c r="H7" i="55"/>
  <c r="H15" i="55"/>
  <c r="H12" i="51"/>
  <c r="H20" i="65"/>
  <c r="H21" i="52"/>
  <c r="H21" i="56"/>
  <c r="H20" i="51"/>
  <c r="H21" i="57"/>
  <c r="H20" i="54"/>
  <c r="H20" i="58"/>
  <c r="H18" i="51"/>
  <c r="H13" i="51"/>
  <c r="H20" i="57"/>
  <c r="H21" i="58"/>
  <c r="H20" i="52"/>
  <c r="H21" i="64"/>
  <c r="H20" i="56"/>
  <c r="H9" i="51"/>
  <c r="H13" i="53"/>
  <c r="H20" i="64"/>
  <c r="H21" i="54"/>
  <c r="H9" i="55"/>
  <c r="H16" i="53"/>
  <c r="H21" i="53" l="1"/>
  <c r="H21" i="59"/>
  <c r="H21" i="51"/>
  <c r="H20" i="53"/>
  <c r="H20" i="59"/>
  <c r="H22" i="54"/>
  <c r="H22" i="58"/>
  <c r="H22" i="52"/>
  <c r="H21" i="55"/>
  <c r="H20" i="55"/>
  <c r="H22" i="57"/>
  <c r="H22" i="56"/>
  <c r="H22" i="59"/>
  <c r="H22" i="65"/>
  <c r="H22" i="64"/>
  <c r="H24" i="52"/>
  <c r="H24" i="58"/>
  <c r="H24" i="65"/>
  <c r="H24" i="57"/>
  <c r="H24" i="54"/>
  <c r="H24" i="56"/>
  <c r="H24" i="64"/>
  <c r="H24" i="59" l="1"/>
  <c r="H24" i="51"/>
  <c r="H24" i="55"/>
  <c r="H22" i="55"/>
  <c r="H24" i="53"/>
  <c r="H22" i="51"/>
  <c r="H22" i="53"/>
</calcChain>
</file>

<file path=xl/sharedStrings.xml><?xml version="1.0" encoding="utf-8"?>
<sst xmlns="http://schemas.openxmlformats.org/spreadsheetml/2006/main" count="290" uniqueCount="48">
  <si>
    <t>Apoio</t>
  </si>
  <si>
    <t>Residencial</t>
  </si>
  <si>
    <t>Industrial</t>
  </si>
  <si>
    <t>Comercial</t>
  </si>
  <si>
    <t>Outros</t>
  </si>
  <si>
    <t>Rural</t>
  </si>
  <si>
    <t>Mês</t>
  </si>
  <si>
    <t>Acumulado</t>
  </si>
  <si>
    <t>Descrição
Valores em GWh</t>
  </si>
  <si>
    <t>Empresas</t>
  </si>
  <si>
    <t>Vendas de energia (GWh)</t>
  </si>
  <si>
    <t>Mercado Cativo + TUSD</t>
  </si>
  <si>
    <r>
      <t xml:space="preserve">Var. </t>
    </r>
    <r>
      <rPr>
        <b/>
        <vertAlign val="superscript"/>
        <sz val="8"/>
        <color rgb="FFFFFFFF"/>
        <rFont val="Trebuchet MS"/>
        <family val="2"/>
      </rPr>
      <t xml:space="preserve">(1) </t>
    </r>
    <r>
      <rPr>
        <b/>
        <sz val="8"/>
        <color rgb="FFFFFFFF"/>
        <rFont val="Trebuchet MS"/>
        <family val="2"/>
      </rPr>
      <t>(%)</t>
    </r>
  </si>
  <si>
    <t>Região Norte</t>
  </si>
  <si>
    <t>Energisa Tocantins (ETO)</t>
  </si>
  <si>
    <t>Região Nordeste</t>
  </si>
  <si>
    <t>Energisa Paraíba (EPB)</t>
  </si>
  <si>
    <t>Energisa Sergipe (ESE)</t>
  </si>
  <si>
    <t>Energisa Borborema (EBO)</t>
  </si>
  <si>
    <t>Região Centro-Oeste</t>
  </si>
  <si>
    <t>Energisa Mato Grosso (EMT)</t>
  </si>
  <si>
    <t>Energisa Mato Grosso do Sul (EMS)</t>
  </si>
  <si>
    <t>Região Sul/Sudeste</t>
  </si>
  <si>
    <t>Energisa Minas Gerais (EMG)</t>
  </si>
  <si>
    <t>Energisa Nova Friburgo (ENF)</t>
  </si>
  <si>
    <t>Total (Distribuidoras)</t>
  </si>
  <si>
    <r>
      <t>1</t>
    </r>
    <r>
      <rPr>
        <b/>
        <sz val="7"/>
        <color theme="1"/>
        <rFont val="Calibri"/>
        <family val="2"/>
        <scheme val="minor"/>
      </rPr>
      <t xml:space="preserve">      </t>
    </r>
    <r>
      <rPr>
        <b/>
        <sz val="8"/>
        <color theme="1"/>
        <rFont val="Trebuchet MS"/>
        <family val="2"/>
      </rPr>
      <t>Vendas de energia no mercado cativo</t>
    </r>
  </si>
  <si>
    <r>
      <t>2</t>
    </r>
    <r>
      <rPr>
        <sz val="7"/>
        <color theme="1"/>
        <rFont val="Calibri"/>
        <family val="2"/>
        <scheme val="minor"/>
      </rPr>
      <t xml:space="preserve">     </t>
    </r>
    <r>
      <rPr>
        <sz val="8"/>
        <color theme="1"/>
        <rFont val="Trebuchet MS"/>
        <family val="2"/>
      </rPr>
      <t>Energia associada aos consumidores livres (TUSD)</t>
    </r>
  </si>
  <si>
    <r>
      <t>3</t>
    </r>
    <r>
      <rPr>
        <b/>
        <sz val="7"/>
        <color theme="1"/>
        <rFont val="Calibri"/>
        <family val="2"/>
        <scheme val="minor"/>
      </rPr>
      <t xml:space="preserve">     </t>
    </r>
    <r>
      <rPr>
        <b/>
        <sz val="8"/>
        <color theme="1"/>
        <rFont val="Trebuchet MS"/>
        <family val="2"/>
      </rPr>
      <t>Mercado cativo + TUSD (1+2)</t>
    </r>
  </si>
  <si>
    <r>
      <t>5</t>
    </r>
    <r>
      <rPr>
        <b/>
        <sz val="7"/>
        <color theme="1"/>
        <rFont val="Calibri"/>
        <family val="2"/>
        <scheme val="minor"/>
      </rPr>
      <t xml:space="preserve">     </t>
    </r>
    <r>
      <rPr>
        <b/>
        <sz val="8"/>
        <color theme="1"/>
        <rFont val="Trebuchet MS"/>
        <family val="2"/>
      </rPr>
      <t>Mercado cativo + TUSD + fornecimento não faturado (3+4)</t>
    </r>
  </si>
  <si>
    <t>Cativo Industrial</t>
  </si>
  <si>
    <t>Livre Industrial</t>
  </si>
  <si>
    <t>Cativo Comercial</t>
  </si>
  <si>
    <t>Livre Comercial</t>
  </si>
  <si>
    <t>Cativo Outros</t>
  </si>
  <si>
    <t>Livre Outros</t>
  </si>
  <si>
    <t>Cativo Rural</t>
  </si>
  <si>
    <t>Livre Rural</t>
  </si>
  <si>
    <t>Cativo</t>
  </si>
  <si>
    <t>Livre</t>
  </si>
  <si>
    <t>Mercado Cativo + TUSD + Não Faturado</t>
  </si>
  <si>
    <t>Energisa Acre (EAC)</t>
  </si>
  <si>
    <t>Energisa Rondõnia (ERO)</t>
  </si>
  <si>
    <t>Energisa Sul-Sudeste (ESS)</t>
  </si>
  <si>
    <t>Var. %</t>
  </si>
  <si>
    <t>5M21</t>
  </si>
  <si>
    <t>5M20</t>
  </si>
  <si>
    <t>4    Fornecimento não faturado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</si>
</sst>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"/>
    <numFmt numFmtId="167" formatCode="\+\ #,##0.0;\-\ #,##0.0"/>
    <numFmt numFmtId="168" formatCode="_-* #,##0.0_-;\-* #,##0.0_-;_-* &quot;-&quot;??_-;_-@_-"/>
    <numFmt numFmtId="169" formatCode="#,##0.0_ ;\(#,##0.0\)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10"/>
      <name val="Verdana"/>
      <family val="2"/>
    </font>
    <font>
      <b/>
      <sz val="8"/>
      <color rgb="FFFFFFFF"/>
      <name val="Trebuchet MS"/>
      <family val="2"/>
    </font>
    <font>
      <sz val="8"/>
      <color rgb="FF000000"/>
      <name val="Trebuchet MS"/>
      <family val="2"/>
    </font>
    <font>
      <b/>
      <sz val="8"/>
      <color theme="1"/>
      <name val="Trebuchet MS"/>
      <family val="2"/>
    </font>
    <font>
      <b/>
      <sz val="8"/>
      <color rgb="FF000000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Trebuchet MS"/>
      <family val="2"/>
    </font>
    <font>
      <b/>
      <vertAlign val="superscript"/>
      <sz val="8"/>
      <color rgb="FFFFFFFF"/>
      <name val="Trebuchet MS"/>
      <family val="2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FF0000"/>
      <name val="Trebuchet MS"/>
      <family val="2"/>
    </font>
    <font>
      <b/>
      <sz val="8"/>
      <color indexed="8"/>
      <name val="Trebuchet MS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FC2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C7EA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7021"/>
        <bgColor indexed="64"/>
      </patternFill>
    </fill>
  </fills>
  <borders count="15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medium">
        <color rgb="FFC7EAFB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C7EAFB"/>
      </bottom>
      <diagonal/>
    </border>
    <border>
      <left/>
      <right style="thick">
        <color rgb="FFFFFFFF"/>
      </right>
      <top style="thick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</cellStyleXfs>
  <cellXfs count="105">
    <xf numFmtId="0" fontId="0" fillId="0" borderId="0" xfId="0"/>
    <xf numFmtId="0" fontId="2" fillId="0" borderId="0" xfId="0" applyFont="1" applyAlignment="1"/>
    <xf numFmtId="17" fontId="3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ill="1"/>
    <xf numFmtId="0" fontId="0" fillId="0" borderId="0" xfId="0" applyFont="1" applyFill="1"/>
    <xf numFmtId="0" fontId="8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1" fontId="0" fillId="0" borderId="0" xfId="1" applyNumberFormat="1" applyFont="1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165" fontId="0" fillId="0" borderId="0" xfId="2" applyNumberFormat="1" applyFont="1" applyFill="1"/>
    <xf numFmtId="164" fontId="0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Alignment="1">
      <alignment horizontal="right"/>
    </xf>
    <xf numFmtId="166" fontId="0" fillId="0" borderId="0" xfId="0" applyNumberFormat="1" applyFill="1"/>
    <xf numFmtId="0" fontId="0" fillId="0" borderId="0" xfId="0" applyFill="1" applyAlignment="1">
      <alignment vertical="center"/>
    </xf>
    <xf numFmtId="0" fontId="0" fillId="0" borderId="0" xfId="0" quotePrefix="1" applyFill="1"/>
    <xf numFmtId="0" fontId="6" fillId="0" borderId="7" xfId="0" applyFont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indent="1"/>
    </xf>
    <xf numFmtId="166" fontId="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166" fontId="0" fillId="0" borderId="0" xfId="0" applyNumberFormat="1" applyFont="1" applyFill="1"/>
    <xf numFmtId="1" fontId="7" fillId="0" borderId="0" xfId="1" applyNumberFormat="1" applyFont="1" applyFill="1" applyAlignment="1">
      <alignment horizontal="center"/>
    </xf>
    <xf numFmtId="166" fontId="5" fillId="0" borderId="1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168" fontId="0" fillId="0" borderId="0" xfId="1" applyNumberFormat="1" applyFont="1" applyFill="1"/>
    <xf numFmtId="168" fontId="16" fillId="0" borderId="0" xfId="1" applyNumberFormat="1" applyFont="1" applyFill="1"/>
    <xf numFmtId="168" fontId="0" fillId="0" borderId="0" xfId="2" applyNumberFormat="1" applyFont="1" applyFill="1"/>
    <xf numFmtId="167" fontId="6" fillId="0" borderId="0" xfId="2" applyNumberFormat="1" applyFont="1" applyFill="1" applyBorder="1" applyAlignment="1">
      <alignment horizontal="right" vertical="center" indent="1"/>
    </xf>
    <xf numFmtId="167" fontId="4" fillId="0" borderId="0" xfId="2" applyNumberFormat="1" applyFont="1" applyFill="1" applyBorder="1" applyAlignment="1">
      <alignment horizontal="right" vertical="center" indent="1"/>
    </xf>
    <xf numFmtId="166" fontId="10" fillId="0" borderId="0" xfId="0" applyNumberFormat="1" applyFont="1" applyFill="1" applyAlignment="1">
      <alignment horizontal="right" indent="1"/>
    </xf>
    <xf numFmtId="167" fontId="6" fillId="4" borderId="0" xfId="2" applyNumberFormat="1" applyFont="1" applyFill="1" applyBorder="1" applyAlignment="1">
      <alignment horizontal="right" vertical="center" indent="1"/>
    </xf>
    <xf numFmtId="167" fontId="15" fillId="0" borderId="0" xfId="2" applyNumberFormat="1" applyFont="1" applyFill="1" applyBorder="1" applyAlignment="1">
      <alignment horizontal="right" vertical="center" indent="1"/>
    </xf>
    <xf numFmtId="167" fontId="15" fillId="4" borderId="0" xfId="2" applyNumberFormat="1" applyFont="1" applyFill="1" applyBorder="1" applyAlignment="1">
      <alignment horizontal="right" vertical="center" indent="1"/>
    </xf>
    <xf numFmtId="166" fontId="5" fillId="4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 wrapText="1"/>
    </xf>
    <xf numFmtId="169" fontId="5" fillId="4" borderId="0" xfId="0" applyNumberFormat="1" applyFont="1" applyFill="1" applyAlignment="1">
      <alignment horizontal="right" indent="1"/>
    </xf>
    <xf numFmtId="169" fontId="5" fillId="0" borderId="0" xfId="0" applyNumberFormat="1" applyFont="1" applyFill="1" applyAlignment="1">
      <alignment horizontal="right" indent="1"/>
    </xf>
    <xf numFmtId="169" fontId="10" fillId="4" borderId="0" xfId="0" applyNumberFormat="1" applyFont="1" applyFill="1" applyAlignment="1">
      <alignment horizontal="right" indent="1"/>
    </xf>
    <xf numFmtId="169" fontId="10" fillId="0" borderId="0" xfId="0" applyNumberFormat="1" applyFont="1" applyFill="1" applyAlignment="1">
      <alignment horizontal="right" indent="1"/>
    </xf>
    <xf numFmtId="169" fontId="5" fillId="4" borderId="1" xfId="0" applyNumberFormat="1" applyFont="1" applyFill="1" applyBorder="1" applyAlignment="1">
      <alignment horizontal="right" vertical="center" wrapText="1" indent="1"/>
    </xf>
    <xf numFmtId="169" fontId="10" fillId="4" borderId="1" xfId="0" applyNumberFormat="1" applyFont="1" applyFill="1" applyBorder="1" applyAlignment="1">
      <alignment horizontal="right" vertical="center" wrapText="1" indent="1"/>
    </xf>
    <xf numFmtId="169" fontId="10" fillId="0" borderId="1" xfId="0" applyNumberFormat="1" applyFont="1" applyFill="1" applyBorder="1" applyAlignment="1">
      <alignment horizontal="right" vertical="center" wrapText="1" indent="1"/>
    </xf>
    <xf numFmtId="169" fontId="5" fillId="4" borderId="0" xfId="0" applyNumberFormat="1" applyFont="1" applyFill="1" applyAlignment="1">
      <alignment horizontal="right" vertical="center" indent="1"/>
    </xf>
    <xf numFmtId="169" fontId="5" fillId="0" borderId="0" xfId="0" applyNumberFormat="1" applyFont="1" applyFill="1" applyAlignment="1">
      <alignment horizontal="right" vertical="center" indent="1"/>
    </xf>
    <xf numFmtId="169" fontId="10" fillId="4" borderId="0" xfId="0" applyNumberFormat="1" applyFont="1" applyFill="1" applyAlignment="1">
      <alignment horizontal="right" vertical="center" indent="1"/>
    </xf>
    <xf numFmtId="169" fontId="10" fillId="0" borderId="0" xfId="0" applyNumberFormat="1" applyFont="1" applyFill="1" applyAlignment="1">
      <alignment horizontal="right" vertical="center" indent="1"/>
    </xf>
    <xf numFmtId="169" fontId="6" fillId="0" borderId="0" xfId="2" applyNumberFormat="1" applyFont="1" applyFill="1" applyBorder="1" applyAlignment="1">
      <alignment horizontal="right" vertical="center" indent="1"/>
    </xf>
    <xf numFmtId="169" fontId="4" fillId="0" borderId="0" xfId="2" applyNumberFormat="1" applyFont="1" applyFill="1" applyBorder="1" applyAlignment="1">
      <alignment horizontal="right" vertical="center" indent="1"/>
    </xf>
    <xf numFmtId="169" fontId="6" fillId="4" borderId="0" xfId="2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wrapText="1" indent="1"/>
    </xf>
    <xf numFmtId="0" fontId="3" fillId="2" borderId="1" xfId="0" applyFont="1" applyFill="1" applyBorder="1" applyAlignment="1">
      <alignment horizontal="left" wrapText="1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17" fontId="3" fillId="2" borderId="3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3" xfId="3" xr:uid="{00000000-0005-0000-0000-000001000000}"/>
    <cellStyle name="Porcentagem" xfId="2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182E2912-8C21-4CFF-A8F6-493D7E8DF6D4}"/>
  </tableStyles>
  <colors>
    <mruColors>
      <color rgb="FFC7EAFB"/>
      <color rgb="FF009FC2"/>
      <color rgb="FFF37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/>
  <dimension ref="A6:A162"/>
  <sheetViews>
    <sheetView showGridLines="0" workbookViewId="0">
      <selection sqref="A1:A1048576"/>
    </sheetView>
  </sheetViews>
  <sheetFormatPr defaultRowHeight="15" x14ac:dyDescent="0.25"/>
  <cols>
    <col min="1" max="1" width="77.42578125" style="1" bestFit="1" customWidth="1"/>
  </cols>
  <sheetData>
    <row r="6" spans="1:1" x14ac:dyDescent="0.25">
      <c r="A6" s="1" t="s">
        <v>0</v>
      </c>
    </row>
    <row r="7" spans="1:1" x14ac:dyDescent="0.25">
      <c r="A7" s="1" t="str">
        <f>$B$1&amp;"Residencial"&amp;B7</f>
        <v>Residencial</v>
      </c>
    </row>
    <row r="8" spans="1:1" x14ac:dyDescent="0.25">
      <c r="A8" s="1" t="str">
        <f t="shared" ref="A8:A18" si="0">$B$1&amp;"Residencial"&amp;B8</f>
        <v>Residencial</v>
      </c>
    </row>
    <row r="9" spans="1:1" x14ac:dyDescent="0.25">
      <c r="A9" s="1" t="str">
        <f t="shared" si="0"/>
        <v>Residencial</v>
      </c>
    </row>
    <row r="10" spans="1:1" x14ac:dyDescent="0.25">
      <c r="A10" s="1" t="str">
        <f t="shared" si="0"/>
        <v>Residencial</v>
      </c>
    </row>
    <row r="11" spans="1:1" x14ac:dyDescent="0.25">
      <c r="A11" s="1" t="str">
        <f t="shared" si="0"/>
        <v>Residencial</v>
      </c>
    </row>
    <row r="12" spans="1:1" x14ac:dyDescent="0.25">
      <c r="A12" s="1" t="str">
        <f t="shared" si="0"/>
        <v>Residencial</v>
      </c>
    </row>
    <row r="13" spans="1:1" x14ac:dyDescent="0.25">
      <c r="A13" s="1" t="str">
        <f t="shared" si="0"/>
        <v>Residencial</v>
      </c>
    </row>
    <row r="14" spans="1:1" x14ac:dyDescent="0.25">
      <c r="A14" s="1" t="str">
        <f t="shared" si="0"/>
        <v>Residencial</v>
      </c>
    </row>
    <row r="15" spans="1:1" x14ac:dyDescent="0.25">
      <c r="A15" s="1" t="str">
        <f t="shared" si="0"/>
        <v>Residencial</v>
      </c>
    </row>
    <row r="16" spans="1:1" x14ac:dyDescent="0.25">
      <c r="A16" s="1" t="str">
        <f t="shared" si="0"/>
        <v>Residencial</v>
      </c>
    </row>
    <row r="17" spans="1:1" x14ac:dyDescent="0.25">
      <c r="A17" s="1" t="str">
        <f t="shared" si="0"/>
        <v>Residencial</v>
      </c>
    </row>
    <row r="18" spans="1:1" x14ac:dyDescent="0.25">
      <c r="A18" s="1" t="str">
        <f t="shared" si="0"/>
        <v>Residencial</v>
      </c>
    </row>
    <row r="24" spans="1:1" x14ac:dyDescent="0.25">
      <c r="A24" s="1" t="s">
        <v>0</v>
      </c>
    </row>
    <row r="25" spans="1:1" x14ac:dyDescent="0.25">
      <c r="A25" s="1" t="str">
        <f>$B$1&amp;"Industrial"&amp;B25</f>
        <v>Industrial</v>
      </c>
    </row>
    <row r="26" spans="1:1" x14ac:dyDescent="0.25">
      <c r="A26" s="1" t="str">
        <f t="shared" ref="A26:A36" si="1">$B$1&amp;"Industrial"&amp;B26</f>
        <v>Industrial</v>
      </c>
    </row>
    <row r="27" spans="1:1" x14ac:dyDescent="0.25">
      <c r="A27" s="1" t="str">
        <f t="shared" si="1"/>
        <v>Industrial</v>
      </c>
    </row>
    <row r="28" spans="1:1" x14ac:dyDescent="0.25">
      <c r="A28" s="1" t="str">
        <f t="shared" si="1"/>
        <v>Industrial</v>
      </c>
    </row>
    <row r="29" spans="1:1" x14ac:dyDescent="0.25">
      <c r="A29" s="1" t="str">
        <f t="shared" si="1"/>
        <v>Industrial</v>
      </c>
    </row>
    <row r="30" spans="1:1" x14ac:dyDescent="0.25">
      <c r="A30" s="1" t="str">
        <f t="shared" si="1"/>
        <v>Industrial</v>
      </c>
    </row>
    <row r="31" spans="1:1" x14ac:dyDescent="0.25">
      <c r="A31" s="1" t="str">
        <f t="shared" si="1"/>
        <v>Industrial</v>
      </c>
    </row>
    <row r="32" spans="1:1" x14ac:dyDescent="0.25">
      <c r="A32" s="1" t="str">
        <f t="shared" si="1"/>
        <v>Industrial</v>
      </c>
    </row>
    <row r="33" spans="1:1" x14ac:dyDescent="0.25">
      <c r="A33" s="1" t="str">
        <f t="shared" si="1"/>
        <v>Industrial</v>
      </c>
    </row>
    <row r="34" spans="1:1" x14ac:dyDescent="0.25">
      <c r="A34" s="1" t="str">
        <f t="shared" si="1"/>
        <v>Industrial</v>
      </c>
    </row>
    <row r="35" spans="1:1" x14ac:dyDescent="0.25">
      <c r="A35" s="1" t="str">
        <f t="shared" si="1"/>
        <v>Industrial</v>
      </c>
    </row>
    <row r="36" spans="1:1" x14ac:dyDescent="0.25">
      <c r="A36" s="1" t="str">
        <f t="shared" si="1"/>
        <v>Industrial</v>
      </c>
    </row>
    <row r="42" spans="1:1" x14ac:dyDescent="0.25">
      <c r="A42" s="1" t="s">
        <v>0</v>
      </c>
    </row>
    <row r="43" spans="1:1" x14ac:dyDescent="0.25">
      <c r="A43" s="1" t="str">
        <f>$B$1&amp;"Comercial"&amp;B43</f>
        <v>Comercial</v>
      </c>
    </row>
    <row r="44" spans="1:1" x14ac:dyDescent="0.25">
      <c r="A44" s="1" t="str">
        <f t="shared" ref="A44:A54" si="2">$B$1&amp;"Comercial"&amp;B44</f>
        <v>Comercial</v>
      </c>
    </row>
    <row r="45" spans="1:1" x14ac:dyDescent="0.25">
      <c r="A45" s="1" t="str">
        <f t="shared" si="2"/>
        <v>Comercial</v>
      </c>
    </row>
    <row r="46" spans="1:1" x14ac:dyDescent="0.25">
      <c r="A46" s="1" t="str">
        <f t="shared" si="2"/>
        <v>Comercial</v>
      </c>
    </row>
    <row r="47" spans="1:1" x14ac:dyDescent="0.25">
      <c r="A47" s="1" t="str">
        <f t="shared" si="2"/>
        <v>Comercial</v>
      </c>
    </row>
    <row r="48" spans="1:1" x14ac:dyDescent="0.25">
      <c r="A48" s="1" t="str">
        <f t="shared" si="2"/>
        <v>Comercial</v>
      </c>
    </row>
    <row r="49" spans="1:1" x14ac:dyDescent="0.25">
      <c r="A49" s="1" t="str">
        <f t="shared" si="2"/>
        <v>Comercial</v>
      </c>
    </row>
    <row r="50" spans="1:1" x14ac:dyDescent="0.25">
      <c r="A50" s="1" t="str">
        <f t="shared" si="2"/>
        <v>Comercial</v>
      </c>
    </row>
    <row r="51" spans="1:1" x14ac:dyDescent="0.25">
      <c r="A51" s="1" t="str">
        <f t="shared" si="2"/>
        <v>Comercial</v>
      </c>
    </row>
    <row r="52" spans="1:1" x14ac:dyDescent="0.25">
      <c r="A52" s="1" t="str">
        <f t="shared" si="2"/>
        <v>Comercial</v>
      </c>
    </row>
    <row r="53" spans="1:1" x14ac:dyDescent="0.25">
      <c r="A53" s="1" t="str">
        <f t="shared" si="2"/>
        <v>Comercial</v>
      </c>
    </row>
    <row r="54" spans="1:1" x14ac:dyDescent="0.25">
      <c r="A54" s="1" t="str">
        <f t="shared" si="2"/>
        <v>Comercial</v>
      </c>
    </row>
    <row r="60" spans="1:1" x14ac:dyDescent="0.25">
      <c r="A60" s="1" t="s">
        <v>0</v>
      </c>
    </row>
    <row r="61" spans="1:1" x14ac:dyDescent="0.25">
      <c r="A61" s="1" t="str">
        <f>$B$1&amp;"Rural"&amp;B61</f>
        <v>Rural</v>
      </c>
    </row>
    <row r="62" spans="1:1" x14ac:dyDescent="0.25">
      <c r="A62" s="1" t="str">
        <f t="shared" ref="A62:A72" si="3">$B$1&amp;"Rural"&amp;B62</f>
        <v>Rural</v>
      </c>
    </row>
    <row r="63" spans="1:1" x14ac:dyDescent="0.25">
      <c r="A63" s="1" t="str">
        <f t="shared" si="3"/>
        <v>Rural</v>
      </c>
    </row>
    <row r="64" spans="1:1" x14ac:dyDescent="0.25">
      <c r="A64" s="1" t="str">
        <f t="shared" si="3"/>
        <v>Rural</v>
      </c>
    </row>
    <row r="65" spans="1:1" x14ac:dyDescent="0.25">
      <c r="A65" s="1" t="str">
        <f t="shared" si="3"/>
        <v>Rural</v>
      </c>
    </row>
    <row r="66" spans="1:1" x14ac:dyDescent="0.25">
      <c r="A66" s="1" t="str">
        <f t="shared" si="3"/>
        <v>Rural</v>
      </c>
    </row>
    <row r="67" spans="1:1" x14ac:dyDescent="0.25">
      <c r="A67" s="1" t="str">
        <f t="shared" si="3"/>
        <v>Rural</v>
      </c>
    </row>
    <row r="68" spans="1:1" x14ac:dyDescent="0.25">
      <c r="A68" s="1" t="str">
        <f t="shared" si="3"/>
        <v>Rural</v>
      </c>
    </row>
    <row r="69" spans="1:1" x14ac:dyDescent="0.25">
      <c r="A69" s="1" t="str">
        <f t="shared" si="3"/>
        <v>Rural</v>
      </c>
    </row>
    <row r="70" spans="1:1" x14ac:dyDescent="0.25">
      <c r="A70" s="1" t="str">
        <f t="shared" si="3"/>
        <v>Rural</v>
      </c>
    </row>
    <row r="71" spans="1:1" x14ac:dyDescent="0.25">
      <c r="A71" s="1" t="str">
        <f t="shared" si="3"/>
        <v>Rural</v>
      </c>
    </row>
    <row r="72" spans="1:1" x14ac:dyDescent="0.25">
      <c r="A72" s="1" t="str">
        <f t="shared" si="3"/>
        <v>Rural</v>
      </c>
    </row>
    <row r="78" spans="1:1" x14ac:dyDescent="0.25">
      <c r="A78" s="1" t="s">
        <v>0</v>
      </c>
    </row>
    <row r="79" spans="1:1" x14ac:dyDescent="0.25">
      <c r="A79" s="1" t="str">
        <f>$B$1&amp;"Poder Público"&amp;B79</f>
        <v>Poder Público</v>
      </c>
    </row>
    <row r="80" spans="1:1" x14ac:dyDescent="0.25">
      <c r="A80" s="1" t="str">
        <f t="shared" ref="A80:A90" si="4">$B$1&amp;"Poder Público"&amp;B80</f>
        <v>Poder Público</v>
      </c>
    </row>
    <row r="81" spans="1:1" x14ac:dyDescent="0.25">
      <c r="A81" s="1" t="str">
        <f t="shared" si="4"/>
        <v>Poder Público</v>
      </c>
    </row>
    <row r="82" spans="1:1" x14ac:dyDescent="0.25">
      <c r="A82" s="1" t="str">
        <f t="shared" si="4"/>
        <v>Poder Público</v>
      </c>
    </row>
    <row r="83" spans="1:1" x14ac:dyDescent="0.25">
      <c r="A83" s="1" t="str">
        <f t="shared" si="4"/>
        <v>Poder Público</v>
      </c>
    </row>
    <row r="84" spans="1:1" x14ac:dyDescent="0.25">
      <c r="A84" s="1" t="str">
        <f t="shared" si="4"/>
        <v>Poder Público</v>
      </c>
    </row>
    <row r="85" spans="1:1" x14ac:dyDescent="0.25">
      <c r="A85" s="1" t="str">
        <f t="shared" si="4"/>
        <v>Poder Público</v>
      </c>
    </row>
    <row r="86" spans="1:1" x14ac:dyDescent="0.25">
      <c r="A86" s="1" t="str">
        <f t="shared" si="4"/>
        <v>Poder Público</v>
      </c>
    </row>
    <row r="87" spans="1:1" x14ac:dyDescent="0.25">
      <c r="A87" s="1" t="str">
        <f t="shared" si="4"/>
        <v>Poder Público</v>
      </c>
    </row>
    <row r="88" spans="1:1" x14ac:dyDescent="0.25">
      <c r="A88" s="1" t="str">
        <f t="shared" si="4"/>
        <v>Poder Público</v>
      </c>
    </row>
    <row r="89" spans="1:1" x14ac:dyDescent="0.25">
      <c r="A89" s="1" t="str">
        <f t="shared" si="4"/>
        <v>Poder Público</v>
      </c>
    </row>
    <row r="90" spans="1:1" x14ac:dyDescent="0.25">
      <c r="A90" s="1" t="str">
        <f t="shared" si="4"/>
        <v>Poder Público</v>
      </c>
    </row>
    <row r="96" spans="1:1" x14ac:dyDescent="0.25">
      <c r="A96" s="1" t="s">
        <v>0</v>
      </c>
    </row>
    <row r="97" spans="1:1" x14ac:dyDescent="0.25">
      <c r="A97" s="1" t="str">
        <f>$B$1&amp;"Iluminação Pública"&amp;B97</f>
        <v>Iluminação Pública</v>
      </c>
    </row>
    <row r="98" spans="1:1" x14ac:dyDescent="0.25">
      <c r="A98" s="1" t="str">
        <f t="shared" ref="A98:A108" si="5">$B$1&amp;"Iluminação Pública"&amp;B98</f>
        <v>Iluminação Pública</v>
      </c>
    </row>
    <row r="99" spans="1:1" x14ac:dyDescent="0.25">
      <c r="A99" s="1" t="str">
        <f t="shared" si="5"/>
        <v>Iluminação Pública</v>
      </c>
    </row>
    <row r="100" spans="1:1" x14ac:dyDescent="0.25">
      <c r="A100" s="1" t="str">
        <f t="shared" si="5"/>
        <v>Iluminação Pública</v>
      </c>
    </row>
    <row r="101" spans="1:1" x14ac:dyDescent="0.25">
      <c r="A101" s="1" t="str">
        <f t="shared" si="5"/>
        <v>Iluminação Pública</v>
      </c>
    </row>
    <row r="102" spans="1:1" x14ac:dyDescent="0.25">
      <c r="A102" s="1" t="str">
        <f t="shared" si="5"/>
        <v>Iluminação Pública</v>
      </c>
    </row>
    <row r="103" spans="1:1" x14ac:dyDescent="0.25">
      <c r="A103" s="1" t="str">
        <f t="shared" si="5"/>
        <v>Iluminação Pública</v>
      </c>
    </row>
    <row r="104" spans="1:1" x14ac:dyDescent="0.25">
      <c r="A104" s="1" t="str">
        <f t="shared" si="5"/>
        <v>Iluminação Pública</v>
      </c>
    </row>
    <row r="105" spans="1:1" x14ac:dyDescent="0.25">
      <c r="A105" s="1" t="str">
        <f t="shared" si="5"/>
        <v>Iluminação Pública</v>
      </c>
    </row>
    <row r="106" spans="1:1" x14ac:dyDescent="0.25">
      <c r="A106" s="1" t="str">
        <f t="shared" si="5"/>
        <v>Iluminação Pública</v>
      </c>
    </row>
    <row r="107" spans="1:1" x14ac:dyDescent="0.25">
      <c r="A107" s="1" t="str">
        <f t="shared" si="5"/>
        <v>Iluminação Pública</v>
      </c>
    </row>
    <row r="108" spans="1:1" x14ac:dyDescent="0.25">
      <c r="A108" s="1" t="str">
        <f t="shared" si="5"/>
        <v>Iluminação Pública</v>
      </c>
    </row>
    <row r="114" spans="1:1" x14ac:dyDescent="0.25">
      <c r="A114" s="1" t="s">
        <v>0</v>
      </c>
    </row>
    <row r="115" spans="1:1" x14ac:dyDescent="0.25">
      <c r="A115" s="1" t="str">
        <f>$B$1&amp;"Serviço Público"&amp;B115</f>
        <v>Serviço Público</v>
      </c>
    </row>
    <row r="116" spans="1:1" x14ac:dyDescent="0.25">
      <c r="A116" s="1" t="str">
        <f t="shared" ref="A116:A126" si="6">$B$1&amp;"Serviço Público"&amp;B116</f>
        <v>Serviço Público</v>
      </c>
    </row>
    <row r="117" spans="1:1" x14ac:dyDescent="0.25">
      <c r="A117" s="1" t="str">
        <f t="shared" si="6"/>
        <v>Serviço Público</v>
      </c>
    </row>
    <row r="118" spans="1:1" x14ac:dyDescent="0.25">
      <c r="A118" s="1" t="str">
        <f t="shared" si="6"/>
        <v>Serviço Público</v>
      </c>
    </row>
    <row r="119" spans="1:1" x14ac:dyDescent="0.25">
      <c r="A119" s="1" t="str">
        <f t="shared" si="6"/>
        <v>Serviço Público</v>
      </c>
    </row>
    <row r="120" spans="1:1" x14ac:dyDescent="0.25">
      <c r="A120" s="1" t="str">
        <f t="shared" si="6"/>
        <v>Serviço Público</v>
      </c>
    </row>
    <row r="121" spans="1:1" x14ac:dyDescent="0.25">
      <c r="A121" s="1" t="str">
        <f t="shared" si="6"/>
        <v>Serviço Público</v>
      </c>
    </row>
    <row r="122" spans="1:1" x14ac:dyDescent="0.25">
      <c r="A122" s="1" t="str">
        <f t="shared" si="6"/>
        <v>Serviço Público</v>
      </c>
    </row>
    <row r="123" spans="1:1" x14ac:dyDescent="0.25">
      <c r="A123" s="1" t="str">
        <f t="shared" si="6"/>
        <v>Serviço Público</v>
      </c>
    </row>
    <row r="124" spans="1:1" x14ac:dyDescent="0.25">
      <c r="A124" s="1" t="str">
        <f t="shared" si="6"/>
        <v>Serviço Público</v>
      </c>
    </row>
    <row r="125" spans="1:1" x14ac:dyDescent="0.25">
      <c r="A125" s="1" t="str">
        <f t="shared" si="6"/>
        <v>Serviço Público</v>
      </c>
    </row>
    <row r="126" spans="1:1" x14ac:dyDescent="0.25">
      <c r="A126" s="1" t="str">
        <f t="shared" si="6"/>
        <v>Serviço Público</v>
      </c>
    </row>
    <row r="132" spans="1:1" x14ac:dyDescent="0.25">
      <c r="A132" s="1" t="s">
        <v>0</v>
      </c>
    </row>
    <row r="133" spans="1:1" x14ac:dyDescent="0.25">
      <c r="A133" s="1" t="str">
        <f>$B$1&amp;"Próprio"&amp;B133</f>
        <v>Próprio</v>
      </c>
    </row>
    <row r="134" spans="1:1" x14ac:dyDescent="0.25">
      <c r="A134" s="1" t="str">
        <f t="shared" ref="A134:A144" si="7">$B$1&amp;"Próprio"&amp;B134</f>
        <v>Próprio</v>
      </c>
    </row>
    <row r="135" spans="1:1" x14ac:dyDescent="0.25">
      <c r="A135" s="1" t="str">
        <f t="shared" si="7"/>
        <v>Próprio</v>
      </c>
    </row>
    <row r="136" spans="1:1" x14ac:dyDescent="0.25">
      <c r="A136" s="1" t="str">
        <f t="shared" si="7"/>
        <v>Próprio</v>
      </c>
    </row>
    <row r="137" spans="1:1" x14ac:dyDescent="0.25">
      <c r="A137" s="1" t="str">
        <f t="shared" si="7"/>
        <v>Próprio</v>
      </c>
    </row>
    <row r="138" spans="1:1" x14ac:dyDescent="0.25">
      <c r="A138" s="1" t="str">
        <f t="shared" si="7"/>
        <v>Próprio</v>
      </c>
    </row>
    <row r="139" spans="1:1" x14ac:dyDescent="0.25">
      <c r="A139" s="1" t="str">
        <f t="shared" si="7"/>
        <v>Próprio</v>
      </c>
    </row>
    <row r="140" spans="1:1" x14ac:dyDescent="0.25">
      <c r="A140" s="1" t="str">
        <f t="shared" si="7"/>
        <v>Próprio</v>
      </c>
    </row>
    <row r="141" spans="1:1" x14ac:dyDescent="0.25">
      <c r="A141" s="1" t="str">
        <f t="shared" si="7"/>
        <v>Próprio</v>
      </c>
    </row>
    <row r="142" spans="1:1" x14ac:dyDescent="0.25">
      <c r="A142" s="1" t="str">
        <f t="shared" si="7"/>
        <v>Próprio</v>
      </c>
    </row>
    <row r="143" spans="1:1" x14ac:dyDescent="0.25">
      <c r="A143" s="1" t="str">
        <f t="shared" si="7"/>
        <v>Próprio</v>
      </c>
    </row>
    <row r="144" spans="1:1" x14ac:dyDescent="0.25">
      <c r="A144" s="1" t="str">
        <f t="shared" si="7"/>
        <v>Próprio</v>
      </c>
    </row>
    <row r="150" spans="1:1" x14ac:dyDescent="0.25">
      <c r="A150" s="1" t="s">
        <v>0</v>
      </c>
    </row>
    <row r="151" spans="1:1" x14ac:dyDescent="0.25">
      <c r="A151" s="1" t="str">
        <f>$B$1&amp;"Outros"&amp;B151</f>
        <v>Outros</v>
      </c>
    </row>
    <row r="152" spans="1:1" x14ac:dyDescent="0.25">
      <c r="A152" s="1" t="str">
        <f t="shared" ref="A152:A162" si="8">$B$1&amp;"Outros"&amp;B152</f>
        <v>Outros</v>
      </c>
    </row>
    <row r="153" spans="1:1" x14ac:dyDescent="0.25">
      <c r="A153" s="1" t="str">
        <f t="shared" si="8"/>
        <v>Outros</v>
      </c>
    </row>
    <row r="154" spans="1:1" x14ac:dyDescent="0.25">
      <c r="A154" s="1" t="str">
        <f t="shared" si="8"/>
        <v>Outros</v>
      </c>
    </row>
    <row r="155" spans="1:1" x14ac:dyDescent="0.25">
      <c r="A155" s="1" t="str">
        <f t="shared" si="8"/>
        <v>Outros</v>
      </c>
    </row>
    <row r="156" spans="1:1" x14ac:dyDescent="0.25">
      <c r="A156" s="1" t="str">
        <f t="shared" si="8"/>
        <v>Outros</v>
      </c>
    </row>
    <row r="157" spans="1:1" x14ac:dyDescent="0.25">
      <c r="A157" s="1" t="str">
        <f t="shared" si="8"/>
        <v>Outros</v>
      </c>
    </row>
    <row r="158" spans="1:1" x14ac:dyDescent="0.25">
      <c r="A158" s="1" t="str">
        <f t="shared" si="8"/>
        <v>Outros</v>
      </c>
    </row>
    <row r="159" spans="1:1" x14ac:dyDescent="0.25">
      <c r="A159" s="1" t="str">
        <f t="shared" si="8"/>
        <v>Outros</v>
      </c>
    </row>
    <row r="160" spans="1:1" x14ac:dyDescent="0.25">
      <c r="A160" s="1" t="str">
        <f t="shared" si="8"/>
        <v>Outros</v>
      </c>
    </row>
    <row r="161" spans="1:1" x14ac:dyDescent="0.25">
      <c r="A161" s="1" t="str">
        <f t="shared" si="8"/>
        <v>Outros</v>
      </c>
    </row>
    <row r="162" spans="1:1" x14ac:dyDescent="0.25">
      <c r="A162" s="1" t="str">
        <f t="shared" si="8"/>
        <v>Outros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>
    <tabColor theme="9" tint="-0.249977111117893"/>
  </sheetPr>
  <dimension ref="A1:CL28"/>
  <sheetViews>
    <sheetView showGridLines="0" zoomScaleNormal="100" workbookViewId="0">
      <selection activeCell="B7" sqref="B7"/>
    </sheetView>
  </sheetViews>
  <sheetFormatPr defaultColWidth="0" defaultRowHeight="15" zeroHeight="1" x14ac:dyDescent="0.25"/>
  <cols>
    <col min="1" max="1" width="2" customWidth="1"/>
    <col min="2" max="2" width="47.7109375" customWidth="1"/>
    <col min="3" max="3" width="11" customWidth="1"/>
    <col min="4" max="4" width="11.42578125" customWidth="1"/>
    <col min="5" max="5" width="12.85546875" customWidth="1"/>
    <col min="6" max="6" width="10.42578125" customWidth="1"/>
    <col min="7" max="7" width="10.7109375" customWidth="1"/>
    <col min="8" max="8" width="10" customWidth="1"/>
    <col min="9" max="9" width="1.5703125" customWidth="1"/>
    <col min="10" max="10" width="12.42578125" style="4" hidden="1" customWidth="1"/>
    <col min="11" max="11" width="12.5703125" style="4" hidden="1" customWidth="1"/>
    <col min="12" max="15" width="0" style="4" hidden="1" customWidth="1"/>
    <col min="16" max="16" width="0" hidden="1" customWidth="1"/>
    <col min="17" max="90" width="0" style="4" hidden="1" customWidth="1"/>
    <col min="91" max="16384" width="0" style="4" hidden="1"/>
  </cols>
  <sheetData>
    <row r="1" spans="1:90" s="5" customFormat="1" ht="14.25" customHeight="1" x14ac:dyDescent="0.25">
      <c r="A1" s="3"/>
      <c r="B1" s="3"/>
      <c r="C1" s="3"/>
      <c r="D1" s="3"/>
      <c r="I1" s="3"/>
    </row>
    <row r="2" spans="1:90" ht="15" customHeight="1" thickBot="1" x14ac:dyDescent="0.3">
      <c r="B2" s="89" t="s">
        <v>8</v>
      </c>
      <c r="C2" s="90" t="s">
        <v>6</v>
      </c>
      <c r="D2" s="91"/>
      <c r="E2" s="92"/>
      <c r="F2" s="90" t="s">
        <v>7</v>
      </c>
      <c r="G2" s="91"/>
      <c r="H2" s="92"/>
      <c r="I2" s="28"/>
      <c r="K2" s="31"/>
    </row>
    <row r="3" spans="1:90" ht="15" customHeight="1" thickTop="1" x14ac:dyDescent="0.25">
      <c r="B3" s="89"/>
      <c r="C3" s="2">
        <f>'Por Segmento'!C3</f>
        <v>44317</v>
      </c>
      <c r="D3" s="2">
        <f>'Por Segmento'!D3</f>
        <v>43952</v>
      </c>
      <c r="E3" s="2" t="str">
        <f>'Por Segmento'!E3</f>
        <v>Var. %</v>
      </c>
      <c r="F3" s="2" t="str">
        <f>'Por Segmento'!F3</f>
        <v>5M21</v>
      </c>
      <c r="G3" s="2" t="str">
        <f>'Por Segmento'!G3</f>
        <v>5M20</v>
      </c>
      <c r="H3" s="2" t="str">
        <f>'Por Segmento'!H3</f>
        <v>Var. %</v>
      </c>
      <c r="I3" s="4"/>
      <c r="J3" s="40"/>
      <c r="K3" s="15"/>
    </row>
    <row r="4" spans="1:90" ht="3.75" customHeight="1" x14ac:dyDescent="0.25">
      <c r="B4" s="7"/>
      <c r="C4" s="8"/>
      <c r="D4" s="8"/>
      <c r="E4" s="8"/>
      <c r="G4" s="8"/>
      <c r="I4" s="4"/>
    </row>
    <row r="5" spans="1:90" ht="3" customHeight="1" x14ac:dyDescent="0.25">
      <c r="A5" s="4"/>
      <c r="B5" s="42"/>
      <c r="C5" s="43"/>
      <c r="D5" s="43"/>
      <c r="E5" s="43"/>
      <c r="F5" s="43"/>
      <c r="G5" s="43"/>
      <c r="H5" s="43"/>
      <c r="I5" s="4"/>
    </row>
    <row r="6" spans="1:90" ht="3" customHeight="1" x14ac:dyDescent="0.25">
      <c r="A6" s="5"/>
      <c r="B6" s="7"/>
      <c r="C6" s="11"/>
      <c r="D6" s="11"/>
      <c r="E6" s="11"/>
      <c r="F6" s="11"/>
      <c r="G6" s="11"/>
      <c r="H6" s="11"/>
      <c r="I6" s="4"/>
    </row>
    <row r="7" spans="1:90" ht="14.1" customHeight="1" x14ac:dyDescent="0.3">
      <c r="A7" s="5"/>
      <c r="B7" s="44" t="s">
        <v>1</v>
      </c>
      <c r="C7" s="75">
        <v>163.45013699999998</v>
      </c>
      <c r="D7" s="76">
        <v>168.46798800000002</v>
      </c>
      <c r="E7" s="71">
        <f>IF(OR(AND(C7&lt;=0,D7&gt;=0),AND(C7&gt;=0,D7&lt;=0),C7=D7),"-",IF((C7/D7-1)*100&gt;0,(C7/D7-1)*100,(C7/D7-1)*100))</f>
        <v>-2.9785189813034574</v>
      </c>
      <c r="F7" s="75">
        <v>853.48313800000005</v>
      </c>
      <c r="G7" s="76">
        <v>834.36079900000004</v>
      </c>
      <c r="H7" s="71">
        <f>IF(OR(AND(F7&lt;=0,G7&gt;=0),AND(F7&gt;=0,G7&lt;=0),F7=G7),"-",IF((F7/G7-1)*100&gt;0,(F7/G7-1)*100,(F7/G7-1)*100))</f>
        <v>2.2918549173113867</v>
      </c>
      <c r="I7" s="65"/>
      <c r="L7" s="32"/>
    </row>
    <row r="8" spans="1:90" ht="14.1" customHeight="1" x14ac:dyDescent="0.3">
      <c r="A8" s="5"/>
      <c r="B8" s="44" t="s">
        <v>2</v>
      </c>
      <c r="C8" s="75">
        <v>59.282930000000007</v>
      </c>
      <c r="D8" s="76">
        <v>45.189554442999999</v>
      </c>
      <c r="E8" s="71">
        <f t="shared" ref="E8:E24" si="0">IF(OR(AND(C8&lt;=0,D8&gt;=0),AND(C8&gt;=0,D8&lt;=0),C8=D8),"-",IF((C8/D8-1)*100&gt;0,(C8/D8-1)*100,(C8/D8-1)*100))</f>
        <v>31.187241677225952</v>
      </c>
      <c r="F8" s="75">
        <v>314.46770897699997</v>
      </c>
      <c r="G8" s="76">
        <v>279.79710461400003</v>
      </c>
      <c r="H8" s="71">
        <f t="shared" ref="H8:H24" si="1">IF(OR(AND(F8&lt;=0,G8&gt;=0),AND(F8&gt;=0,G8&lt;=0),F8=G8),"-",IF((F8/G8-1)*100&gt;0,(F8/G8-1)*100,(F8/G8-1)*100))</f>
        <v>12.391337791300771</v>
      </c>
      <c r="I8" s="65"/>
      <c r="L8" s="32"/>
    </row>
    <row r="9" spans="1:90" ht="14.1" customHeight="1" x14ac:dyDescent="0.3">
      <c r="A9" s="5"/>
      <c r="B9" s="29" t="s">
        <v>30</v>
      </c>
      <c r="C9" s="77">
        <v>14.489184000000002</v>
      </c>
      <c r="D9" s="78">
        <v>12.604153</v>
      </c>
      <c r="E9" s="68">
        <f t="shared" si="0"/>
        <v>14.955634067596613</v>
      </c>
      <c r="F9" s="77">
        <v>72.268132000000008</v>
      </c>
      <c r="G9" s="78">
        <v>71.026241999999996</v>
      </c>
      <c r="H9" s="68">
        <f t="shared" si="1"/>
        <v>1.7484945916186989</v>
      </c>
      <c r="I9" s="4"/>
      <c r="L9" s="38"/>
    </row>
    <row r="10" spans="1:90" ht="14.1" customHeight="1" x14ac:dyDescent="0.3">
      <c r="A10" s="5"/>
      <c r="B10" s="29" t="s">
        <v>31</v>
      </c>
      <c r="C10" s="77">
        <v>44.793746000000006</v>
      </c>
      <c r="D10" s="78">
        <v>32.585401443000002</v>
      </c>
      <c r="E10" s="68">
        <f t="shared" si="0"/>
        <v>37.465687137092488</v>
      </c>
      <c r="F10" s="77">
        <v>242.19957697699999</v>
      </c>
      <c r="G10" s="78">
        <v>208.77086261400001</v>
      </c>
      <c r="H10" s="68">
        <f t="shared" si="1"/>
        <v>16.012155118028559</v>
      </c>
      <c r="I10" s="4"/>
      <c r="L10" s="33"/>
    </row>
    <row r="11" spans="1:90" ht="14.1" customHeight="1" x14ac:dyDescent="0.3">
      <c r="A11" s="5"/>
      <c r="B11" s="44" t="s">
        <v>3</v>
      </c>
      <c r="C11" s="75">
        <v>64.130905999999996</v>
      </c>
      <c r="D11" s="76">
        <v>52.422934372999997</v>
      </c>
      <c r="E11" s="71">
        <f t="shared" si="0"/>
        <v>22.333682322502902</v>
      </c>
      <c r="F11" s="75">
        <v>321.700052175</v>
      </c>
      <c r="G11" s="76">
        <v>321.351192556</v>
      </c>
      <c r="H11" s="71">
        <f t="shared" si="1"/>
        <v>0.10856023785852376</v>
      </c>
      <c r="I11" s="65"/>
      <c r="J11" s="39"/>
      <c r="L11" s="32"/>
    </row>
    <row r="12" spans="1:90" ht="14.1" customHeight="1" x14ac:dyDescent="0.3">
      <c r="A12" s="4"/>
      <c r="B12" s="29" t="s">
        <v>32</v>
      </c>
      <c r="C12" s="77">
        <v>52.579741999999996</v>
      </c>
      <c r="D12" s="78">
        <v>46.414617</v>
      </c>
      <c r="E12" s="68">
        <f t="shared" si="0"/>
        <v>13.282722983580797</v>
      </c>
      <c r="F12" s="77">
        <v>266.30298199999999</v>
      </c>
      <c r="G12" s="78">
        <v>280.20656500000001</v>
      </c>
      <c r="H12" s="68">
        <f t="shared" si="1"/>
        <v>-4.9619048004817534</v>
      </c>
      <c r="I12" s="4"/>
      <c r="L12" s="33"/>
    </row>
    <row r="13" spans="1:90" ht="14.1" customHeight="1" x14ac:dyDescent="0.3">
      <c r="B13" s="29" t="s">
        <v>33</v>
      </c>
      <c r="C13" s="77">
        <v>11.551164</v>
      </c>
      <c r="D13" s="78">
        <v>6.0083173730000006</v>
      </c>
      <c r="E13" s="68">
        <f t="shared" si="0"/>
        <v>92.252893495744416</v>
      </c>
      <c r="F13" s="77">
        <v>55.397070175000017</v>
      </c>
      <c r="G13" s="78">
        <v>41.144627555999989</v>
      </c>
      <c r="H13" s="68">
        <f t="shared" si="1"/>
        <v>34.639863004232339</v>
      </c>
      <c r="I13" s="4"/>
      <c r="L13" s="33"/>
    </row>
    <row r="14" spans="1:90" s="5" customFormat="1" ht="14.1" customHeight="1" x14ac:dyDescent="0.3">
      <c r="A14" s="3"/>
      <c r="B14" s="44" t="s">
        <v>5</v>
      </c>
      <c r="C14" s="75">
        <v>23.497651000000001</v>
      </c>
      <c r="D14" s="76">
        <v>22.770687000000002</v>
      </c>
      <c r="E14" s="71">
        <f t="shared" si="0"/>
        <v>3.1925431147509897</v>
      </c>
      <c r="F14" s="75">
        <v>142.11157900000001</v>
      </c>
      <c r="G14" s="76">
        <v>131.46169800000001</v>
      </c>
      <c r="H14" s="71">
        <f t="shared" si="1"/>
        <v>8.1011284366644851</v>
      </c>
      <c r="I14" s="65"/>
      <c r="J14" s="15"/>
      <c r="K14" s="15"/>
      <c r="L14" s="32"/>
      <c r="M14" s="15"/>
      <c r="N14" s="15"/>
      <c r="O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</row>
    <row r="15" spans="1:90" s="5" customFormat="1" ht="14.1" customHeight="1" x14ac:dyDescent="0.3">
      <c r="A15" s="3"/>
      <c r="B15" s="29" t="s">
        <v>36</v>
      </c>
      <c r="C15" s="77">
        <v>23.497651000000001</v>
      </c>
      <c r="D15" s="78">
        <v>22.770687000000002</v>
      </c>
      <c r="E15" s="68">
        <f t="shared" si="0"/>
        <v>3.1925431147509897</v>
      </c>
      <c r="F15" s="77">
        <v>142.11157900000001</v>
      </c>
      <c r="G15" s="78">
        <v>131.46169800000001</v>
      </c>
      <c r="H15" s="68">
        <f t="shared" si="1"/>
        <v>8.1011284366644851</v>
      </c>
      <c r="I15" s="15"/>
      <c r="J15" s="15"/>
      <c r="K15" s="15"/>
      <c r="L15" s="33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5" customFormat="1" ht="14.1" customHeight="1" x14ac:dyDescent="0.3">
      <c r="A16" s="3"/>
      <c r="B16" s="29" t="s">
        <v>37</v>
      </c>
      <c r="C16" s="77">
        <v>0</v>
      </c>
      <c r="D16" s="78">
        <v>0</v>
      </c>
      <c r="E16" s="68" t="str">
        <f t="shared" si="0"/>
        <v>-</v>
      </c>
      <c r="F16" s="77">
        <v>0</v>
      </c>
      <c r="G16" s="78">
        <v>0</v>
      </c>
      <c r="H16" s="68" t="str">
        <f t="shared" si="1"/>
        <v>-</v>
      </c>
      <c r="I16" s="15"/>
      <c r="J16" s="15"/>
      <c r="K16" s="15"/>
      <c r="L16" s="33"/>
      <c r="M16" s="15"/>
      <c r="N16" s="15"/>
      <c r="O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5" customFormat="1" ht="14.1" customHeight="1" x14ac:dyDescent="0.3">
      <c r="A17" s="3"/>
      <c r="B17" s="44" t="s">
        <v>4</v>
      </c>
      <c r="C17" s="75">
        <v>57.845267</v>
      </c>
      <c r="D17" s="76">
        <v>55.418043999999995</v>
      </c>
      <c r="E17" s="71">
        <f t="shared" si="0"/>
        <v>4.3798424209992026</v>
      </c>
      <c r="F17" s="75">
        <v>298.64891299999999</v>
      </c>
      <c r="G17" s="76">
        <v>298.76979899999998</v>
      </c>
      <c r="H17" s="71">
        <f t="shared" si="1"/>
        <v>-4.0461251573820078E-2</v>
      </c>
      <c r="I17" s="65"/>
      <c r="J17" s="16"/>
      <c r="K17" s="16"/>
      <c r="L17" s="32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ht="14.1" customHeight="1" x14ac:dyDescent="0.3">
      <c r="B18" s="29" t="s">
        <v>34</v>
      </c>
      <c r="C18" s="77">
        <v>57.845267</v>
      </c>
      <c r="D18" s="78">
        <v>55.418043999999995</v>
      </c>
      <c r="E18" s="68">
        <f t="shared" si="0"/>
        <v>4.3798424209992026</v>
      </c>
      <c r="F18" s="77">
        <v>298.64891299999999</v>
      </c>
      <c r="G18" s="78">
        <v>298.76979899999998</v>
      </c>
      <c r="H18" s="68">
        <f t="shared" si="1"/>
        <v>-4.0461251573820078E-2</v>
      </c>
      <c r="I18" s="4"/>
      <c r="L18" s="33"/>
    </row>
    <row r="19" spans="1:90" ht="14.1" customHeight="1" x14ac:dyDescent="0.3">
      <c r="B19" s="29" t="s">
        <v>35</v>
      </c>
      <c r="C19" s="77">
        <v>0</v>
      </c>
      <c r="D19" s="78">
        <v>0</v>
      </c>
      <c r="E19" s="68" t="str">
        <f t="shared" si="0"/>
        <v>-</v>
      </c>
      <c r="F19" s="77">
        <v>0</v>
      </c>
      <c r="G19" s="78">
        <v>0</v>
      </c>
      <c r="H19" s="68" t="str">
        <f t="shared" si="1"/>
        <v>-</v>
      </c>
      <c r="I19" s="4"/>
      <c r="L19" s="33"/>
    </row>
    <row r="20" spans="1:90" ht="14.1" customHeight="1" x14ac:dyDescent="0.25">
      <c r="A20" s="4"/>
      <c r="B20" s="23" t="s">
        <v>26</v>
      </c>
      <c r="C20" s="79">
        <v>311.86198099999996</v>
      </c>
      <c r="D20" s="79">
        <v>305.67548900000003</v>
      </c>
      <c r="E20" s="72">
        <f t="shared" si="0"/>
        <v>2.0238757187364564</v>
      </c>
      <c r="F20" s="79">
        <v>1632.8147440000002</v>
      </c>
      <c r="G20" s="79">
        <v>1615.8251030000001</v>
      </c>
      <c r="H20" s="72">
        <f t="shared" si="1"/>
        <v>1.051452967803046</v>
      </c>
      <c r="I20" s="65"/>
      <c r="L20" s="34"/>
    </row>
    <row r="21" spans="1:90" ht="14.1" customHeight="1" x14ac:dyDescent="0.25">
      <c r="A21" s="4"/>
      <c r="B21" s="24" t="s">
        <v>27</v>
      </c>
      <c r="C21" s="80">
        <v>56.344910000000006</v>
      </c>
      <c r="D21" s="81">
        <v>38.593718816000006</v>
      </c>
      <c r="E21" s="68">
        <f t="shared" si="0"/>
        <v>45.995026466951394</v>
      </c>
      <c r="F21" s="80">
        <v>297.596647152</v>
      </c>
      <c r="G21" s="81">
        <v>249.91549017</v>
      </c>
      <c r="H21" s="68">
        <f t="shared" si="1"/>
        <v>19.078912215311618</v>
      </c>
      <c r="I21" s="4"/>
      <c r="L21" s="35"/>
    </row>
    <row r="22" spans="1:90" ht="14.1" customHeight="1" x14ac:dyDescent="0.25">
      <c r="A22" s="4"/>
      <c r="B22" s="23" t="s">
        <v>28</v>
      </c>
      <c r="C22" s="79">
        <v>368.20689099999998</v>
      </c>
      <c r="D22" s="79">
        <v>344.26920781600006</v>
      </c>
      <c r="E22" s="72">
        <f t="shared" si="0"/>
        <v>6.9531874011787176</v>
      </c>
      <c r="F22" s="79">
        <v>1930.4113911520003</v>
      </c>
      <c r="G22" s="79">
        <v>1865.74059317</v>
      </c>
      <c r="H22" s="72">
        <f t="shared" si="1"/>
        <v>3.4662266672410791</v>
      </c>
      <c r="I22" s="65"/>
      <c r="L22" s="35"/>
    </row>
    <row r="23" spans="1:90" ht="14.1" customHeight="1" x14ac:dyDescent="0.3">
      <c r="A23" s="4"/>
      <c r="B23" s="24" t="str">
        <f>'Por Segmento'!B23</f>
        <v>4    Fornecimento não faturado</v>
      </c>
      <c r="C23" s="80">
        <v>0.5488420000000187</v>
      </c>
      <c r="D23" s="78">
        <v>-12.966899000000005</v>
      </c>
      <c r="E23" s="68" t="str">
        <f t="shared" si="0"/>
        <v>-</v>
      </c>
      <c r="F23" s="80">
        <v>-9.1410939999999972</v>
      </c>
      <c r="G23" s="78">
        <v>-27.450117999999989</v>
      </c>
      <c r="H23" s="68">
        <f t="shared" si="1"/>
        <v>-66.699254261857817</v>
      </c>
      <c r="I23" s="4"/>
      <c r="L23" s="35"/>
    </row>
    <row r="24" spans="1:90" s="6" customFormat="1" ht="14.1" customHeight="1" x14ac:dyDescent="0.25">
      <c r="B24" s="23" t="s">
        <v>29</v>
      </c>
      <c r="C24" s="79">
        <v>368.75573300000002</v>
      </c>
      <c r="D24" s="79">
        <v>331.30230881600005</v>
      </c>
      <c r="E24" s="72">
        <f t="shared" si="0"/>
        <v>11.304908896605671</v>
      </c>
      <c r="F24" s="79">
        <v>1921.2702971520002</v>
      </c>
      <c r="G24" s="79">
        <v>1838.29047517</v>
      </c>
      <c r="H24" s="72">
        <f t="shared" si="1"/>
        <v>4.5139668133419741</v>
      </c>
      <c r="I24" s="65"/>
      <c r="L24" s="35"/>
    </row>
    <row r="25" spans="1:90" ht="4.5" customHeight="1" thickBot="1" x14ac:dyDescent="0.3">
      <c r="A25" s="4"/>
      <c r="B25" s="12"/>
      <c r="C25" s="13"/>
      <c r="D25" s="13"/>
      <c r="E25" s="13"/>
      <c r="F25" s="93"/>
      <c r="G25" s="94"/>
      <c r="H25" s="41"/>
      <c r="I25" s="4"/>
    </row>
    <row r="26" spans="1:90" hidden="1" x14ac:dyDescent="0.25">
      <c r="A26" s="4"/>
      <c r="B26" s="4"/>
      <c r="C26" s="4"/>
      <c r="D26" s="4"/>
      <c r="E26" s="30"/>
      <c r="F26" s="4"/>
      <c r="G26" s="4"/>
      <c r="H26" s="4"/>
      <c r="I26" s="4"/>
    </row>
    <row r="27" spans="1:90" ht="3.7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0" hidden="1" x14ac:dyDescent="0.25">
      <c r="A28" s="4"/>
      <c r="B28" s="4"/>
      <c r="I28" s="4"/>
    </row>
  </sheetData>
  <mergeCells count="4">
    <mergeCell ref="B2:B3"/>
    <mergeCell ref="C2:E2"/>
    <mergeCell ref="F2:H2"/>
    <mergeCell ref="F25:G25"/>
  </mergeCells>
  <dataValidations count="2">
    <dataValidation allowBlank="1" showInputMessage="1" showErrorMessage="1" promptTitle="Não Digitar" prompt="Não Digitar" sqref="K2:K3" xr:uid="{00000000-0002-0000-0900-000000000000}"/>
    <dataValidation allowBlank="1" showInputMessage="1" showErrorMessage="1" prompt="Não Digitar" sqref="A6:A11 Q14:CL17 M14:O17 J14:K17 I15:I16" xr:uid="{00000000-0002-0000-0900-000001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>
    <tabColor theme="9" tint="-0.249977111117893"/>
  </sheetPr>
  <dimension ref="A1:CL28"/>
  <sheetViews>
    <sheetView showGridLines="0" zoomScaleNormal="100" workbookViewId="0">
      <selection activeCell="B7" sqref="B7"/>
    </sheetView>
  </sheetViews>
  <sheetFormatPr defaultColWidth="0" defaultRowHeight="15" zeroHeight="1" x14ac:dyDescent="0.25"/>
  <cols>
    <col min="1" max="1" width="2" customWidth="1"/>
    <col min="2" max="2" width="47.7109375" customWidth="1"/>
    <col min="3" max="3" width="11" customWidth="1"/>
    <col min="4" max="4" width="11.42578125" customWidth="1"/>
    <col min="5" max="5" width="12.85546875" customWidth="1"/>
    <col min="6" max="6" width="10.42578125" customWidth="1"/>
    <col min="7" max="7" width="10.7109375" customWidth="1"/>
    <col min="8" max="8" width="10" customWidth="1"/>
    <col min="9" max="9" width="1.5703125" customWidth="1"/>
    <col min="10" max="10" width="12.42578125" style="4" hidden="1" customWidth="1"/>
    <col min="11" max="11" width="12.5703125" style="4" hidden="1" customWidth="1"/>
    <col min="12" max="15" width="0" style="4" hidden="1" customWidth="1"/>
    <col min="16" max="16" width="0" hidden="1" customWidth="1"/>
    <col min="17" max="90" width="0" style="4" hidden="1" customWidth="1"/>
    <col min="91" max="16384" width="0" style="4" hidden="1"/>
  </cols>
  <sheetData>
    <row r="1" spans="1:90" s="5" customFormat="1" ht="14.25" customHeight="1" x14ac:dyDescent="0.25">
      <c r="A1" s="3"/>
      <c r="B1" s="3"/>
      <c r="C1" s="3"/>
      <c r="D1" s="3"/>
      <c r="I1" s="3"/>
    </row>
    <row r="2" spans="1:90" ht="15" customHeight="1" thickBot="1" x14ac:dyDescent="0.3">
      <c r="B2" s="89" t="s">
        <v>8</v>
      </c>
      <c r="C2" s="90" t="s">
        <v>6</v>
      </c>
      <c r="D2" s="91"/>
      <c r="E2" s="92"/>
      <c r="F2" s="90" t="s">
        <v>7</v>
      </c>
      <c r="G2" s="91"/>
      <c r="H2" s="92"/>
      <c r="I2" s="28"/>
      <c r="K2" s="31"/>
    </row>
    <row r="3" spans="1:90" ht="15" customHeight="1" thickTop="1" x14ac:dyDescent="0.25">
      <c r="B3" s="89"/>
      <c r="C3" s="2">
        <f>'Por Segmento'!C3</f>
        <v>44317</v>
      </c>
      <c r="D3" s="2">
        <f>'Por Segmento'!D3</f>
        <v>43952</v>
      </c>
      <c r="E3" s="2" t="str">
        <f>'Por Segmento'!E3</f>
        <v>Var. %</v>
      </c>
      <c r="F3" s="2" t="str">
        <f>'Por Segmento'!F3</f>
        <v>5M21</v>
      </c>
      <c r="G3" s="2" t="str">
        <f>'Por Segmento'!G3</f>
        <v>5M20</v>
      </c>
      <c r="H3" s="2" t="str">
        <f>'Por Segmento'!H3</f>
        <v>Var. %</v>
      </c>
      <c r="I3" s="4"/>
      <c r="J3" s="40"/>
      <c r="K3" s="15"/>
    </row>
    <row r="4" spans="1:90" ht="3.75" customHeight="1" x14ac:dyDescent="0.25">
      <c r="B4" s="7"/>
      <c r="C4" s="8"/>
      <c r="D4" s="8"/>
      <c r="E4" s="8"/>
      <c r="G4" s="8"/>
      <c r="I4" s="4"/>
    </row>
    <row r="5" spans="1:90" ht="3" customHeight="1" x14ac:dyDescent="0.25">
      <c r="A5" s="4"/>
      <c r="B5" s="42"/>
      <c r="C5" s="43"/>
      <c r="D5" s="43"/>
      <c r="E5" s="43"/>
      <c r="F5" s="43"/>
      <c r="G5" s="43"/>
      <c r="H5" s="43"/>
      <c r="I5" s="4"/>
    </row>
    <row r="6" spans="1:90" ht="3" customHeight="1" x14ac:dyDescent="0.25">
      <c r="A6" s="5"/>
      <c r="B6" s="7"/>
      <c r="C6" s="11"/>
      <c r="D6" s="11"/>
      <c r="E6" s="11"/>
      <c r="F6" s="11"/>
      <c r="G6" s="11"/>
      <c r="H6" s="11"/>
      <c r="I6" s="4"/>
    </row>
    <row r="7" spans="1:90" ht="14.1" customHeight="1" x14ac:dyDescent="0.3">
      <c r="A7" s="5"/>
      <c r="B7" s="44" t="s">
        <v>1</v>
      </c>
      <c r="C7" s="75">
        <v>252.010537</v>
      </c>
      <c r="D7" s="76">
        <v>275.47009400000002</v>
      </c>
      <c r="E7" s="71">
        <f>IF(OR(AND(C7&lt;=0,D7&gt;=0),AND(C7&gt;=0,D7&lt;=0),C7=D7),"-",IF((C7/D7-1)*100&gt;0,(C7/D7-1)*100,(C7/D7-1)*100))</f>
        <v>-8.5161901458530096</v>
      </c>
      <c r="F7" s="75">
        <v>1357.7003320000001</v>
      </c>
      <c r="G7" s="76">
        <v>1374.0143790000002</v>
      </c>
      <c r="H7" s="71">
        <f>IF(OR(AND(F7&lt;=0,G7&gt;=0),AND(F7&gt;=0,G7&lt;=0),F7=G7),"-",IF((F7/G7-1)*100&gt;0,(F7/G7-1)*100,(F7/G7-1)*100))</f>
        <v>-1.1873272397537327</v>
      </c>
      <c r="I7" s="64"/>
      <c r="L7" s="32"/>
    </row>
    <row r="8" spans="1:90" ht="14.1" customHeight="1" x14ac:dyDescent="0.3">
      <c r="A8" s="5"/>
      <c r="B8" s="44" t="s">
        <v>2</v>
      </c>
      <c r="C8" s="75">
        <v>183.76824476300004</v>
      </c>
      <c r="D8" s="76">
        <v>177.97537995050001</v>
      </c>
      <c r="E8" s="71">
        <f t="shared" ref="E8:E24" si="0">IF(OR(AND(C8&lt;=0,D8&gt;=0),AND(C8&gt;=0,D8&lt;=0),C8=D8),"-",IF((C8/D8-1)*100&gt;0,(C8/D8-1)*100,(C8/D8-1)*100))</f>
        <v>3.2548686307685815</v>
      </c>
      <c r="F8" s="75">
        <v>848.43896318100008</v>
      </c>
      <c r="G8" s="76">
        <v>827.48652095805994</v>
      </c>
      <c r="H8" s="71">
        <f t="shared" ref="H8:H24" si="1">IF(OR(AND(F8&lt;=0,G8&gt;=0),AND(F8&gt;=0,G8&lt;=0),F8=G8),"-",IF((F8/G8-1)*100&gt;0,(F8/G8-1)*100,(F8/G8-1)*100))</f>
        <v>2.5320584314390437</v>
      </c>
      <c r="I8" s="64"/>
      <c r="L8" s="32"/>
    </row>
    <row r="9" spans="1:90" ht="14.1" customHeight="1" x14ac:dyDescent="0.3">
      <c r="A9" s="5"/>
      <c r="B9" s="29" t="s">
        <v>30</v>
      </c>
      <c r="C9" s="77">
        <v>44.371308000000006</v>
      </c>
      <c r="D9" s="78">
        <v>49.510109</v>
      </c>
      <c r="E9" s="68">
        <f t="shared" si="0"/>
        <v>-10.379296478624179</v>
      </c>
      <c r="F9" s="77">
        <v>217.907141</v>
      </c>
      <c r="G9" s="78">
        <v>243.87709999999998</v>
      </c>
      <c r="H9" s="68">
        <f t="shared" si="1"/>
        <v>-10.648789492740395</v>
      </c>
      <c r="I9" s="4"/>
      <c r="L9" s="38"/>
    </row>
    <row r="10" spans="1:90" ht="14.1" customHeight="1" x14ac:dyDescent="0.3">
      <c r="A10" s="5"/>
      <c r="B10" s="29" t="s">
        <v>31</v>
      </c>
      <c r="C10" s="77">
        <v>139.39693676300004</v>
      </c>
      <c r="D10" s="78">
        <v>128.46527095050001</v>
      </c>
      <c r="E10" s="68">
        <f t="shared" si="0"/>
        <v>8.5094327296536107</v>
      </c>
      <c r="F10" s="77">
        <v>630.53182218100005</v>
      </c>
      <c r="G10" s="78">
        <v>583.6094209580599</v>
      </c>
      <c r="H10" s="68">
        <f t="shared" si="1"/>
        <v>8.040034916830475</v>
      </c>
      <c r="I10" s="4"/>
      <c r="L10" s="33"/>
    </row>
    <row r="11" spans="1:90" ht="14.1" customHeight="1" x14ac:dyDescent="0.3">
      <c r="A11" s="5"/>
      <c r="B11" s="44" t="s">
        <v>3</v>
      </c>
      <c r="C11" s="75">
        <v>139.52858160300002</v>
      </c>
      <c r="D11" s="76">
        <v>127.13633061900001</v>
      </c>
      <c r="E11" s="71">
        <f t="shared" si="0"/>
        <v>9.7472146031466913</v>
      </c>
      <c r="F11" s="75">
        <v>717.55560238399994</v>
      </c>
      <c r="G11" s="76">
        <v>734.38069060099997</v>
      </c>
      <c r="H11" s="71">
        <f t="shared" si="1"/>
        <v>-2.2910580891268739</v>
      </c>
      <c r="I11" s="64"/>
      <c r="J11" s="39"/>
      <c r="L11" s="32"/>
    </row>
    <row r="12" spans="1:90" ht="14.1" customHeight="1" x14ac:dyDescent="0.3">
      <c r="A12" s="4"/>
      <c r="B12" s="29" t="s">
        <v>32</v>
      </c>
      <c r="C12" s="77">
        <v>111.81422700000002</v>
      </c>
      <c r="D12" s="78">
        <v>111.20680299999999</v>
      </c>
      <c r="E12" s="68">
        <f t="shared" si="0"/>
        <v>0.54621118817705927</v>
      </c>
      <c r="F12" s="77">
        <v>585.619013</v>
      </c>
      <c r="G12" s="78">
        <v>644.18312700000001</v>
      </c>
      <c r="H12" s="68">
        <f t="shared" si="1"/>
        <v>-9.0912213538930526</v>
      </c>
      <c r="I12" s="4"/>
      <c r="L12" s="33"/>
    </row>
    <row r="13" spans="1:90" ht="14.1" customHeight="1" x14ac:dyDescent="0.3">
      <c r="B13" s="29" t="s">
        <v>33</v>
      </c>
      <c r="C13" s="77">
        <v>27.714354603000004</v>
      </c>
      <c r="D13" s="78">
        <v>15.929527619000002</v>
      </c>
      <c r="E13" s="68">
        <f t="shared" si="0"/>
        <v>73.981019813441335</v>
      </c>
      <c r="F13" s="77">
        <v>131.93658938400003</v>
      </c>
      <c r="G13" s="78">
        <v>90.197563600999999</v>
      </c>
      <c r="H13" s="68">
        <f t="shared" si="1"/>
        <v>46.275114445039492</v>
      </c>
      <c r="I13" s="4"/>
      <c r="L13" s="33"/>
    </row>
    <row r="14" spans="1:90" s="5" customFormat="1" ht="14.1" customHeight="1" x14ac:dyDescent="0.3">
      <c r="A14" s="3"/>
      <c r="B14" s="44" t="s">
        <v>5</v>
      </c>
      <c r="C14" s="75">
        <v>107.10737466300002</v>
      </c>
      <c r="D14" s="76">
        <v>97.535657736000005</v>
      </c>
      <c r="E14" s="71">
        <f t="shared" si="0"/>
        <v>9.8135565486294318</v>
      </c>
      <c r="F14" s="75">
        <v>503.44401708300001</v>
      </c>
      <c r="G14" s="76">
        <v>502.86263329000002</v>
      </c>
      <c r="H14" s="71">
        <f t="shared" si="1"/>
        <v>0.11561483286126606</v>
      </c>
      <c r="I14" s="64"/>
      <c r="J14" s="15"/>
      <c r="K14" s="15"/>
      <c r="L14" s="32"/>
      <c r="M14" s="15"/>
      <c r="N14" s="15"/>
      <c r="O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</row>
    <row r="15" spans="1:90" s="5" customFormat="1" ht="14.1" customHeight="1" x14ac:dyDescent="0.3">
      <c r="A15" s="3"/>
      <c r="B15" s="29" t="s">
        <v>36</v>
      </c>
      <c r="C15" s="77">
        <v>102.81502600000002</v>
      </c>
      <c r="D15" s="78">
        <v>94.210891000000004</v>
      </c>
      <c r="E15" s="68">
        <f t="shared" si="0"/>
        <v>9.1328453734717421</v>
      </c>
      <c r="F15" s="77">
        <v>475.92726099999999</v>
      </c>
      <c r="G15" s="78">
        <v>477.31240399999996</v>
      </c>
      <c r="H15" s="68">
        <f t="shared" si="1"/>
        <v>-0.29019631344002761</v>
      </c>
      <c r="I15" s="15"/>
      <c r="J15" s="15"/>
      <c r="K15" s="15"/>
      <c r="L15" s="33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5" customFormat="1" ht="14.1" customHeight="1" x14ac:dyDescent="0.3">
      <c r="A16" s="3"/>
      <c r="B16" s="29" t="s">
        <v>37</v>
      </c>
      <c r="C16" s="77">
        <v>4.2923486629999994</v>
      </c>
      <c r="D16" s="78">
        <v>3.3247667360000004</v>
      </c>
      <c r="E16" s="68">
        <f t="shared" si="0"/>
        <v>29.102249987140127</v>
      </c>
      <c r="F16" s="77">
        <v>27.516756083000001</v>
      </c>
      <c r="G16" s="78">
        <v>25.550229290000004</v>
      </c>
      <c r="H16" s="68">
        <f t="shared" si="1"/>
        <v>7.6967089832327584</v>
      </c>
      <c r="I16" s="15"/>
      <c r="J16" s="15"/>
      <c r="K16" s="15"/>
      <c r="L16" s="33"/>
      <c r="M16" s="15"/>
      <c r="N16" s="15"/>
      <c r="O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5" customFormat="1" ht="14.1" customHeight="1" x14ac:dyDescent="0.3">
      <c r="A17" s="3"/>
      <c r="B17" s="44" t="s">
        <v>4</v>
      </c>
      <c r="C17" s="75">
        <v>76.252442170000009</v>
      </c>
      <c r="D17" s="76">
        <v>74.566298166999999</v>
      </c>
      <c r="E17" s="71">
        <f t="shared" si="0"/>
        <v>2.2612682196234246</v>
      </c>
      <c r="F17" s="75">
        <v>406.06787344499998</v>
      </c>
      <c r="G17" s="76">
        <v>390.48143750000008</v>
      </c>
      <c r="H17" s="71">
        <f t="shared" si="1"/>
        <v>3.9915945927647023</v>
      </c>
      <c r="I17" s="64"/>
      <c r="J17" s="16"/>
      <c r="K17" s="16"/>
      <c r="L17" s="32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ht="14.1" customHeight="1" x14ac:dyDescent="0.3">
      <c r="B18" s="29" t="s">
        <v>34</v>
      </c>
      <c r="C18" s="77">
        <v>71.943460000000002</v>
      </c>
      <c r="D18" s="78">
        <v>70.391430000000014</v>
      </c>
      <c r="E18" s="68">
        <f t="shared" si="0"/>
        <v>2.2048564718744723</v>
      </c>
      <c r="F18" s="77">
        <v>386.08282100000002</v>
      </c>
      <c r="G18" s="78">
        <v>371.422032</v>
      </c>
      <c r="H18" s="68">
        <f t="shared" si="1"/>
        <v>3.9472049950984189</v>
      </c>
      <c r="I18" s="4"/>
      <c r="L18" s="33"/>
    </row>
    <row r="19" spans="1:90" ht="14.1" customHeight="1" x14ac:dyDescent="0.3">
      <c r="B19" s="29" t="s">
        <v>35</v>
      </c>
      <c r="C19" s="77">
        <v>4.3089821700000002</v>
      </c>
      <c r="D19" s="78">
        <v>4.1748681669999996</v>
      </c>
      <c r="E19" s="68">
        <f t="shared" si="0"/>
        <v>3.2124128867133228</v>
      </c>
      <c r="F19" s="77">
        <v>19.985052445000001</v>
      </c>
      <c r="G19" s="78">
        <v>19.0594055</v>
      </c>
      <c r="H19" s="68">
        <f t="shared" si="1"/>
        <v>4.8566412262963876</v>
      </c>
      <c r="I19" s="4"/>
      <c r="L19" s="33"/>
    </row>
    <row r="20" spans="1:90" ht="14.1" customHeight="1" x14ac:dyDescent="0.25">
      <c r="A20" s="4"/>
      <c r="B20" s="23" t="s">
        <v>26</v>
      </c>
      <c r="C20" s="79">
        <v>582.95455800000002</v>
      </c>
      <c r="D20" s="79">
        <v>600.78932700000007</v>
      </c>
      <c r="E20" s="72">
        <f t="shared" si="0"/>
        <v>-2.9685562306934976</v>
      </c>
      <c r="F20" s="79">
        <v>3023.2365679999998</v>
      </c>
      <c r="G20" s="79">
        <v>3110.8090419999999</v>
      </c>
      <c r="H20" s="72">
        <f t="shared" si="1"/>
        <v>-2.815102850019302</v>
      </c>
      <c r="I20" s="64"/>
      <c r="L20" s="34"/>
    </row>
    <row r="21" spans="1:90" ht="14.1" customHeight="1" x14ac:dyDescent="0.25">
      <c r="A21" s="4"/>
      <c r="B21" s="24" t="s">
        <v>27</v>
      </c>
      <c r="C21" s="80">
        <v>175.71262219900007</v>
      </c>
      <c r="D21" s="81">
        <v>151.8944334725</v>
      </c>
      <c r="E21" s="68">
        <f t="shared" si="0"/>
        <v>15.680751546969818</v>
      </c>
      <c r="F21" s="80">
        <v>809.97022009300008</v>
      </c>
      <c r="G21" s="81">
        <v>718.41661934905994</v>
      </c>
      <c r="H21" s="68">
        <f t="shared" si="1"/>
        <v>12.743803286022892</v>
      </c>
      <c r="I21" s="4"/>
      <c r="L21" s="35"/>
    </row>
    <row r="22" spans="1:90" ht="14.1" customHeight="1" x14ac:dyDescent="0.25">
      <c r="A22" s="4"/>
      <c r="B22" s="23" t="s">
        <v>28</v>
      </c>
      <c r="C22" s="79">
        <v>758.66718019900009</v>
      </c>
      <c r="D22" s="79">
        <v>752.68376047250013</v>
      </c>
      <c r="E22" s="72">
        <f t="shared" si="0"/>
        <v>0.79494470861758426</v>
      </c>
      <c r="F22" s="79">
        <v>3833.2067880929999</v>
      </c>
      <c r="G22" s="79">
        <v>3829.2256613490599</v>
      </c>
      <c r="H22" s="72">
        <f t="shared" si="1"/>
        <v>0.10396688772156271</v>
      </c>
      <c r="I22" s="64"/>
      <c r="L22" s="35"/>
    </row>
    <row r="23" spans="1:90" ht="14.1" customHeight="1" x14ac:dyDescent="0.3">
      <c r="A23" s="4"/>
      <c r="B23" s="24" t="str">
        <f>'Por Segmento'!B23</f>
        <v>4    Fornecimento não faturado</v>
      </c>
      <c r="C23" s="80">
        <v>15.993445000000007</v>
      </c>
      <c r="D23" s="78">
        <v>-40.178554000000005</v>
      </c>
      <c r="E23" s="68" t="str">
        <f t="shared" si="0"/>
        <v>-</v>
      </c>
      <c r="F23" s="80">
        <v>-8.4028009999999771</v>
      </c>
      <c r="G23" s="78">
        <v>-49.881714999999964</v>
      </c>
      <c r="H23" s="68">
        <f t="shared" si="1"/>
        <v>-83.154546711154609</v>
      </c>
      <c r="I23" s="4"/>
      <c r="L23" s="35"/>
    </row>
    <row r="24" spans="1:90" s="6" customFormat="1" ht="14.1" customHeight="1" x14ac:dyDescent="0.25">
      <c r="B24" s="23" t="s">
        <v>29</v>
      </c>
      <c r="C24" s="79">
        <v>774.66062519900004</v>
      </c>
      <c r="D24" s="79">
        <v>712.50520647250016</v>
      </c>
      <c r="E24" s="72">
        <f t="shared" si="0"/>
        <v>8.7235037950419212</v>
      </c>
      <c r="F24" s="79">
        <v>3824.8039870929997</v>
      </c>
      <c r="G24" s="79">
        <v>3779.3439463490599</v>
      </c>
      <c r="H24" s="72">
        <f t="shared" si="1"/>
        <v>1.2028553470994741</v>
      </c>
      <c r="I24" s="64"/>
      <c r="L24" s="35"/>
    </row>
    <row r="25" spans="1:90" ht="4.5" customHeight="1" thickBot="1" x14ac:dyDescent="0.3">
      <c r="A25" s="4"/>
      <c r="B25" s="12"/>
      <c r="C25" s="13"/>
      <c r="D25" s="13"/>
      <c r="E25" s="13"/>
      <c r="F25" s="93"/>
      <c r="G25" s="94"/>
      <c r="H25" s="41"/>
      <c r="I25" s="4"/>
    </row>
    <row r="26" spans="1:90" hidden="1" x14ac:dyDescent="0.25">
      <c r="A26" s="4"/>
      <c r="B26" s="4"/>
      <c r="C26" s="4"/>
      <c r="D26" s="4"/>
      <c r="E26" s="30"/>
      <c r="F26" s="4"/>
      <c r="G26" s="4"/>
      <c r="H26" s="4"/>
      <c r="I26" s="4"/>
    </row>
    <row r="27" spans="1:90" ht="3.7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0" hidden="1" x14ac:dyDescent="0.25">
      <c r="A28" s="4"/>
      <c r="B28" s="4"/>
      <c r="I28" s="4"/>
    </row>
  </sheetData>
  <mergeCells count="4">
    <mergeCell ref="B2:B3"/>
    <mergeCell ref="C2:E2"/>
    <mergeCell ref="F2:H2"/>
    <mergeCell ref="F25:G25"/>
  </mergeCells>
  <dataValidations disablePrompts="1" count="2">
    <dataValidation allowBlank="1" showInputMessage="1" showErrorMessage="1" prompt="Não Digitar" sqref="A6:A11 Q14:CL17 M14:O17 J14:K17 I15:I16" xr:uid="{00000000-0002-0000-0A00-000000000000}"/>
    <dataValidation allowBlank="1" showInputMessage="1" showErrorMessage="1" promptTitle="Não Digitar" prompt="Não Digitar" sqref="K2:K3" xr:uid="{00000000-0002-0000-0A00-000001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>
    <tabColor theme="9" tint="-0.249977111117893"/>
  </sheetPr>
  <dimension ref="A1:CL28"/>
  <sheetViews>
    <sheetView showGridLines="0" zoomScaleNormal="100" workbookViewId="0">
      <selection activeCell="B7" sqref="B7"/>
    </sheetView>
  </sheetViews>
  <sheetFormatPr defaultColWidth="0" defaultRowHeight="15" zeroHeight="1" x14ac:dyDescent="0.25"/>
  <cols>
    <col min="1" max="1" width="2" customWidth="1"/>
    <col min="2" max="2" width="47.7109375" customWidth="1"/>
    <col min="3" max="3" width="11" customWidth="1"/>
    <col min="4" max="4" width="11.42578125" customWidth="1"/>
    <col min="5" max="5" width="12.85546875" customWidth="1"/>
    <col min="6" max="6" width="10.42578125" customWidth="1"/>
    <col min="7" max="7" width="10.7109375" customWidth="1"/>
    <col min="8" max="8" width="10" customWidth="1"/>
    <col min="9" max="9" width="1.5703125" customWidth="1"/>
    <col min="10" max="10" width="12.42578125" style="4" hidden="1" customWidth="1"/>
    <col min="11" max="11" width="12.5703125" style="4" hidden="1" customWidth="1"/>
    <col min="12" max="15" width="0" style="4" hidden="1" customWidth="1"/>
    <col min="16" max="16" width="0" hidden="1" customWidth="1"/>
    <col min="17" max="90" width="0" style="4" hidden="1" customWidth="1"/>
    <col min="91" max="16384" width="0" style="4" hidden="1"/>
  </cols>
  <sheetData>
    <row r="1" spans="1:90" s="5" customFormat="1" ht="14.25" customHeight="1" x14ac:dyDescent="0.25">
      <c r="A1" s="3"/>
      <c r="B1" s="3"/>
      <c r="C1" s="3"/>
      <c r="D1" s="3"/>
      <c r="I1" s="3"/>
    </row>
    <row r="2" spans="1:90" ht="15" customHeight="1" thickBot="1" x14ac:dyDescent="0.3">
      <c r="B2" s="89" t="s">
        <v>8</v>
      </c>
      <c r="C2" s="90" t="s">
        <v>6</v>
      </c>
      <c r="D2" s="91"/>
      <c r="E2" s="92"/>
      <c r="F2" s="90" t="s">
        <v>7</v>
      </c>
      <c r="G2" s="91"/>
      <c r="H2" s="92"/>
      <c r="I2" s="28"/>
      <c r="K2" s="31"/>
    </row>
    <row r="3" spans="1:90" ht="15" customHeight="1" thickTop="1" x14ac:dyDescent="0.25">
      <c r="B3" s="89"/>
      <c r="C3" s="2">
        <f>'Por Segmento'!C3</f>
        <v>44317</v>
      </c>
      <c r="D3" s="2">
        <f>'Por Segmento'!D3</f>
        <v>43952</v>
      </c>
      <c r="E3" s="2" t="str">
        <f>'Por Segmento'!E3</f>
        <v>Var. %</v>
      </c>
      <c r="F3" s="2" t="str">
        <f>'Por Segmento'!F3</f>
        <v>5M21</v>
      </c>
      <c r="G3" s="2" t="str">
        <f>'Por Segmento'!G3</f>
        <v>5M20</v>
      </c>
      <c r="H3" s="2" t="str">
        <f>'Por Segmento'!H3</f>
        <v>Var. %</v>
      </c>
      <c r="I3" s="4"/>
      <c r="J3" s="40"/>
      <c r="K3" s="15"/>
    </row>
    <row r="4" spans="1:90" ht="3.75" customHeight="1" x14ac:dyDescent="0.25">
      <c r="B4" s="7"/>
      <c r="C4" s="8"/>
      <c r="D4" s="8"/>
      <c r="E4" s="8"/>
      <c r="G4" s="8"/>
      <c r="I4" s="4"/>
    </row>
    <row r="5" spans="1:90" ht="3" customHeight="1" x14ac:dyDescent="0.25">
      <c r="A5" s="4"/>
      <c r="B5" s="42"/>
      <c r="C5" s="43"/>
      <c r="D5" s="43"/>
      <c r="E5" s="43"/>
      <c r="F5" s="43"/>
      <c r="G5" s="43"/>
      <c r="H5" s="43"/>
      <c r="I5" s="4"/>
    </row>
    <row r="6" spans="1:90" ht="3" customHeight="1" x14ac:dyDescent="0.25">
      <c r="A6" s="5"/>
      <c r="B6" s="7"/>
      <c r="C6" s="11"/>
      <c r="D6" s="11"/>
      <c r="E6" s="11"/>
      <c r="F6" s="11"/>
      <c r="G6" s="11"/>
      <c r="H6" s="11"/>
      <c r="I6" s="4"/>
    </row>
    <row r="7" spans="1:90" ht="14.1" customHeight="1" x14ac:dyDescent="0.3">
      <c r="A7" s="5"/>
      <c r="B7" s="44" t="s">
        <v>1</v>
      </c>
      <c r="C7" s="75">
        <v>159.29911100000004</v>
      </c>
      <c r="D7" s="76">
        <v>161.13567999999998</v>
      </c>
      <c r="E7" s="71">
        <f>IF(OR(AND(C7&lt;=0,D7&gt;=0),AND(C7&gt;=0,D7&lt;=0),C7=D7),"-",IF((C7/D7-1)*100&gt;0,(C7/D7-1)*100,(C7/D7-1)*100))</f>
        <v>-1.1397655689912578</v>
      </c>
      <c r="F7" s="75">
        <v>907.60962899999993</v>
      </c>
      <c r="G7" s="76">
        <v>911.92713200000003</v>
      </c>
      <c r="H7" s="71">
        <f>IF(OR(AND(F7&lt;=0,G7&gt;=0),AND(F7&gt;=0,G7&lt;=0),F7=G7),"-",IF((F7/G7-1)*100&gt;0,(F7/G7-1)*100,(F7/G7-1)*100))</f>
        <v>-0.47344824476612812</v>
      </c>
      <c r="I7" s="65"/>
      <c r="L7" s="32"/>
    </row>
    <row r="8" spans="1:90" ht="14.1" customHeight="1" x14ac:dyDescent="0.3">
      <c r="A8" s="5"/>
      <c r="B8" s="44" t="s">
        <v>2</v>
      </c>
      <c r="C8" s="75">
        <v>114.77819430100003</v>
      </c>
      <c r="D8" s="76">
        <v>107.37595956700001</v>
      </c>
      <c r="E8" s="71">
        <f t="shared" ref="E8:E24" si="0">IF(OR(AND(C8&lt;=0,D8&gt;=0),AND(C8&gt;=0,D8&lt;=0),C8=D8),"-",IF((C8/D8-1)*100&gt;0,(C8/D8-1)*100,(C8/D8-1)*100))</f>
        <v>6.8937542107655903</v>
      </c>
      <c r="F8" s="75">
        <v>580.52324405499996</v>
      </c>
      <c r="G8" s="76">
        <v>523.30615167200006</v>
      </c>
      <c r="H8" s="71">
        <f t="shared" ref="H8:H24" si="1">IF(OR(AND(F8&lt;=0,G8&gt;=0),AND(F8&gt;=0,G8&lt;=0),F8=G8),"-",IF((F8/G8-1)*100&gt;0,(F8/G8-1)*100,(F8/G8-1)*100))</f>
        <v>10.933770260522891</v>
      </c>
      <c r="I8" s="65"/>
      <c r="L8" s="32"/>
    </row>
    <row r="9" spans="1:90" ht="14.1" customHeight="1" x14ac:dyDescent="0.3">
      <c r="A9" s="5"/>
      <c r="B9" s="29" t="s">
        <v>30</v>
      </c>
      <c r="C9" s="77">
        <v>22.189782999999998</v>
      </c>
      <c r="D9" s="78">
        <v>22.310312999999997</v>
      </c>
      <c r="E9" s="68">
        <f t="shared" si="0"/>
        <v>-0.54024342912624146</v>
      </c>
      <c r="F9" s="77">
        <v>112.93588000000001</v>
      </c>
      <c r="G9" s="78">
        <v>114.695094</v>
      </c>
      <c r="H9" s="68">
        <f t="shared" si="1"/>
        <v>-1.5338180027124615</v>
      </c>
      <c r="I9" s="4"/>
      <c r="L9" s="38"/>
    </row>
    <row r="10" spans="1:90" ht="14.1" customHeight="1" x14ac:dyDescent="0.3">
      <c r="A10" s="5"/>
      <c r="B10" s="29" t="s">
        <v>31</v>
      </c>
      <c r="C10" s="77">
        <v>92.588411301000036</v>
      </c>
      <c r="D10" s="78">
        <v>85.065646567000016</v>
      </c>
      <c r="E10" s="68">
        <f t="shared" si="0"/>
        <v>8.8434815199751391</v>
      </c>
      <c r="F10" s="77">
        <v>467.58736405500014</v>
      </c>
      <c r="G10" s="78">
        <v>408.61105767200002</v>
      </c>
      <c r="H10" s="68">
        <f t="shared" si="1"/>
        <v>14.433360349817438</v>
      </c>
      <c r="I10" s="4"/>
      <c r="L10" s="33"/>
    </row>
    <row r="11" spans="1:90" ht="14.1" customHeight="1" x14ac:dyDescent="0.3">
      <c r="A11" s="5"/>
      <c r="B11" s="44" t="s">
        <v>3</v>
      </c>
      <c r="C11" s="75">
        <v>84.066920313000011</v>
      </c>
      <c r="D11" s="76">
        <v>76.527506932000009</v>
      </c>
      <c r="E11" s="71">
        <f t="shared" si="0"/>
        <v>9.8518999027360046</v>
      </c>
      <c r="F11" s="75">
        <v>466.16876490599998</v>
      </c>
      <c r="G11" s="76">
        <v>481.510876016</v>
      </c>
      <c r="H11" s="71">
        <f t="shared" si="1"/>
        <v>-3.1862439405190512</v>
      </c>
      <c r="I11" s="65"/>
      <c r="J11" s="39"/>
      <c r="L11" s="32"/>
    </row>
    <row r="12" spans="1:90" ht="14.1" customHeight="1" x14ac:dyDescent="0.3">
      <c r="A12" s="4"/>
      <c r="B12" s="29" t="s">
        <v>32</v>
      </c>
      <c r="C12" s="77">
        <v>70.538698000000011</v>
      </c>
      <c r="D12" s="78">
        <v>68.106352999999999</v>
      </c>
      <c r="E12" s="68">
        <f t="shared" si="0"/>
        <v>3.5713922312064161</v>
      </c>
      <c r="F12" s="77">
        <v>390.86994799999997</v>
      </c>
      <c r="G12" s="78">
        <v>423.91813100000007</v>
      </c>
      <c r="H12" s="68">
        <f t="shared" si="1"/>
        <v>-7.795888069717904</v>
      </c>
      <c r="I12" s="4"/>
      <c r="L12" s="33"/>
    </row>
    <row r="13" spans="1:90" ht="14.1" customHeight="1" x14ac:dyDescent="0.3">
      <c r="B13" s="29" t="s">
        <v>33</v>
      </c>
      <c r="C13" s="77">
        <v>13.528222313000004</v>
      </c>
      <c r="D13" s="78">
        <v>8.4211539319999975</v>
      </c>
      <c r="E13" s="68">
        <f t="shared" si="0"/>
        <v>60.645707491385245</v>
      </c>
      <c r="F13" s="77">
        <v>75.298816905999999</v>
      </c>
      <c r="G13" s="78">
        <v>57.592745015999988</v>
      </c>
      <c r="H13" s="68">
        <f t="shared" si="1"/>
        <v>30.743580437225294</v>
      </c>
      <c r="I13" s="4"/>
      <c r="L13" s="33"/>
    </row>
    <row r="14" spans="1:90" s="5" customFormat="1" ht="14.1" customHeight="1" x14ac:dyDescent="0.3">
      <c r="A14" s="3"/>
      <c r="B14" s="44" t="s">
        <v>5</v>
      </c>
      <c r="C14" s="75">
        <v>56.556331503000003</v>
      </c>
      <c r="D14" s="76">
        <v>50.594880127000003</v>
      </c>
      <c r="E14" s="71">
        <f t="shared" si="0"/>
        <v>11.782716672192816</v>
      </c>
      <c r="F14" s="75">
        <v>263.90103022</v>
      </c>
      <c r="G14" s="76">
        <v>258.98221184900001</v>
      </c>
      <c r="H14" s="71">
        <f t="shared" si="1"/>
        <v>1.8992881155358798</v>
      </c>
      <c r="I14" s="65"/>
      <c r="J14" s="15"/>
      <c r="K14" s="15"/>
      <c r="L14" s="32"/>
      <c r="M14" s="15"/>
      <c r="N14" s="15"/>
      <c r="O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</row>
    <row r="15" spans="1:90" s="5" customFormat="1" ht="14.1" customHeight="1" x14ac:dyDescent="0.3">
      <c r="A15" s="3"/>
      <c r="B15" s="29" t="s">
        <v>36</v>
      </c>
      <c r="C15" s="77">
        <v>55.602152000000004</v>
      </c>
      <c r="D15" s="78">
        <v>49.941264000000004</v>
      </c>
      <c r="E15" s="68">
        <f t="shared" si="0"/>
        <v>11.335091558755895</v>
      </c>
      <c r="F15" s="77">
        <v>259.14828199999999</v>
      </c>
      <c r="G15" s="78">
        <v>255.48559999999998</v>
      </c>
      <c r="H15" s="68">
        <f t="shared" si="1"/>
        <v>1.4336158280545019</v>
      </c>
      <c r="I15" s="15"/>
      <c r="J15" s="15"/>
      <c r="K15" s="15"/>
      <c r="L15" s="33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5" customFormat="1" ht="14.1" customHeight="1" x14ac:dyDescent="0.3">
      <c r="A16" s="3"/>
      <c r="B16" s="29" t="s">
        <v>37</v>
      </c>
      <c r="C16" s="77">
        <v>0.9541795030000001</v>
      </c>
      <c r="D16" s="78">
        <v>0.65361612700000005</v>
      </c>
      <c r="E16" s="68">
        <f t="shared" si="0"/>
        <v>45.984694009852674</v>
      </c>
      <c r="F16" s="77">
        <v>4.75274822</v>
      </c>
      <c r="G16" s="78">
        <v>3.4966118489999998</v>
      </c>
      <c r="H16" s="68">
        <f t="shared" si="1"/>
        <v>35.924386956454548</v>
      </c>
      <c r="I16" s="15"/>
      <c r="J16" s="15"/>
      <c r="K16" s="15"/>
      <c r="L16" s="33"/>
      <c r="M16" s="15"/>
      <c r="N16" s="15"/>
      <c r="O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5" customFormat="1" ht="14.1" customHeight="1" x14ac:dyDescent="0.3">
      <c r="A17" s="3"/>
      <c r="B17" s="44" t="s">
        <v>4</v>
      </c>
      <c r="C17" s="75">
        <v>52.751350928000001</v>
      </c>
      <c r="D17" s="76">
        <v>53.826621371000002</v>
      </c>
      <c r="E17" s="71">
        <f t="shared" si="0"/>
        <v>-1.9976554641776612</v>
      </c>
      <c r="F17" s="75">
        <v>273.05165145799998</v>
      </c>
      <c r="G17" s="76">
        <v>282.11467353</v>
      </c>
      <c r="H17" s="71">
        <f t="shared" si="1"/>
        <v>-3.212531258511897</v>
      </c>
      <c r="I17" s="65"/>
      <c r="J17" s="16"/>
      <c r="K17" s="16"/>
      <c r="L17" s="32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ht="14.1" customHeight="1" x14ac:dyDescent="0.3">
      <c r="B18" s="29" t="s">
        <v>34</v>
      </c>
      <c r="C18" s="77">
        <v>45.452795999999999</v>
      </c>
      <c r="D18" s="78">
        <v>49.090300000000006</v>
      </c>
      <c r="E18" s="68">
        <f t="shared" si="0"/>
        <v>-7.4098223070545588</v>
      </c>
      <c r="F18" s="77">
        <v>237.120383</v>
      </c>
      <c r="G18" s="78">
        <v>258.996419</v>
      </c>
      <c r="H18" s="68">
        <f t="shared" si="1"/>
        <v>-8.446462728892012</v>
      </c>
      <c r="I18" s="4"/>
      <c r="L18" s="33"/>
    </row>
    <row r="19" spans="1:90" ht="14.1" customHeight="1" x14ac:dyDescent="0.3">
      <c r="B19" s="29" t="s">
        <v>35</v>
      </c>
      <c r="C19" s="77">
        <v>7.2985549279999997</v>
      </c>
      <c r="D19" s="78">
        <v>4.7363213709999998</v>
      </c>
      <c r="E19" s="68">
        <f t="shared" si="0"/>
        <v>54.097544408373288</v>
      </c>
      <c r="F19" s="77">
        <v>35.931268457999998</v>
      </c>
      <c r="G19" s="78">
        <v>23.118254529999998</v>
      </c>
      <c r="H19" s="68">
        <f t="shared" si="1"/>
        <v>55.423794695974408</v>
      </c>
      <c r="I19" s="4"/>
      <c r="L19" s="33"/>
    </row>
    <row r="20" spans="1:90" ht="14.1" customHeight="1" x14ac:dyDescent="0.25">
      <c r="A20" s="4"/>
      <c r="B20" s="23" t="s">
        <v>26</v>
      </c>
      <c r="C20" s="79">
        <v>353.08254000000005</v>
      </c>
      <c r="D20" s="79">
        <v>350.58391</v>
      </c>
      <c r="E20" s="72">
        <f t="shared" si="0"/>
        <v>0.7127052693319591</v>
      </c>
      <c r="F20" s="79">
        <v>1907.6841219999997</v>
      </c>
      <c r="G20" s="79">
        <v>1965.0223760000001</v>
      </c>
      <c r="H20" s="72">
        <f t="shared" si="1"/>
        <v>-2.9179440753605124</v>
      </c>
      <c r="I20" s="65"/>
      <c r="L20" s="34"/>
    </row>
    <row r="21" spans="1:90" ht="14.1" customHeight="1" x14ac:dyDescent="0.25">
      <c r="A21" s="4"/>
      <c r="B21" s="24" t="s">
        <v>27</v>
      </c>
      <c r="C21" s="80">
        <v>114.36936804500004</v>
      </c>
      <c r="D21" s="81">
        <v>98.876737997000021</v>
      </c>
      <c r="E21" s="68">
        <f t="shared" si="0"/>
        <v>15.668629813081081</v>
      </c>
      <c r="F21" s="80">
        <v>583.57019763900007</v>
      </c>
      <c r="G21" s="81">
        <v>492.81866906699997</v>
      </c>
      <c r="H21" s="68">
        <f t="shared" si="1"/>
        <v>18.414791132773047</v>
      </c>
      <c r="I21" s="4"/>
      <c r="L21" s="35"/>
    </row>
    <row r="22" spans="1:90" ht="14.1" customHeight="1" x14ac:dyDescent="0.25">
      <c r="A22" s="4"/>
      <c r="B22" s="23" t="s">
        <v>28</v>
      </c>
      <c r="C22" s="79">
        <v>467.4519080450001</v>
      </c>
      <c r="D22" s="79">
        <v>449.46064799700002</v>
      </c>
      <c r="E22" s="72">
        <f t="shared" si="0"/>
        <v>4.0028554509003778</v>
      </c>
      <c r="F22" s="79">
        <v>2491.2543196389997</v>
      </c>
      <c r="G22" s="79">
        <v>2457.8410450669999</v>
      </c>
      <c r="H22" s="72">
        <f t="shared" si="1"/>
        <v>1.3594562853876058</v>
      </c>
      <c r="I22" s="65"/>
      <c r="L22" s="35"/>
    </row>
    <row r="23" spans="1:90" ht="14.1" customHeight="1" x14ac:dyDescent="0.3">
      <c r="A23" s="4"/>
      <c r="B23" s="24" t="str">
        <f>'Por Segmento'!B23</f>
        <v>4    Fornecimento não faturado</v>
      </c>
      <c r="C23" s="80">
        <v>-34.159296000000005</v>
      </c>
      <c r="D23" s="78">
        <v>-44.513217000000004</v>
      </c>
      <c r="E23" s="68">
        <f t="shared" si="0"/>
        <v>-23.260329622997144</v>
      </c>
      <c r="F23" s="80">
        <v>-37.333764000000023</v>
      </c>
      <c r="G23" s="78">
        <v>-56.558207999999986</v>
      </c>
      <c r="H23" s="68">
        <f t="shared" si="1"/>
        <v>-33.990546518022583</v>
      </c>
      <c r="I23" s="4"/>
      <c r="L23" s="35"/>
    </row>
    <row r="24" spans="1:90" s="6" customFormat="1" ht="14.1" customHeight="1" x14ac:dyDescent="0.25">
      <c r="B24" s="23" t="s">
        <v>29</v>
      </c>
      <c r="C24" s="79">
        <v>433.29261204500011</v>
      </c>
      <c r="D24" s="79">
        <v>404.94743099700003</v>
      </c>
      <c r="E24" s="72">
        <f t="shared" si="0"/>
        <v>6.9997186988476123</v>
      </c>
      <c r="F24" s="79">
        <v>2453.9205556389998</v>
      </c>
      <c r="G24" s="79">
        <v>2401.2828370669999</v>
      </c>
      <c r="H24" s="72">
        <f t="shared" si="1"/>
        <v>2.1920665803905504</v>
      </c>
      <c r="I24" s="65"/>
      <c r="L24" s="35"/>
    </row>
    <row r="25" spans="1:90" ht="4.5" customHeight="1" thickBot="1" x14ac:dyDescent="0.3">
      <c r="A25" s="4"/>
      <c r="B25" s="12"/>
      <c r="C25" s="13"/>
      <c r="D25" s="13"/>
      <c r="E25" s="13"/>
      <c r="F25" s="93"/>
      <c r="G25" s="94"/>
      <c r="H25" s="41"/>
      <c r="I25" s="4"/>
    </row>
    <row r="26" spans="1:90" hidden="1" x14ac:dyDescent="0.25">
      <c r="A26" s="4"/>
      <c r="B26" s="4"/>
      <c r="C26" s="4"/>
      <c r="D26" s="4"/>
      <c r="E26" s="30"/>
      <c r="F26" s="4"/>
      <c r="G26" s="4"/>
      <c r="H26" s="4"/>
      <c r="I26" s="4"/>
    </row>
    <row r="27" spans="1:90" ht="3.7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0" hidden="1" x14ac:dyDescent="0.25">
      <c r="A28" s="4"/>
      <c r="B28" s="4"/>
      <c r="I28" s="4"/>
    </row>
  </sheetData>
  <mergeCells count="4">
    <mergeCell ref="B2:B3"/>
    <mergeCell ref="C2:E2"/>
    <mergeCell ref="F2:H2"/>
    <mergeCell ref="F25:G25"/>
  </mergeCells>
  <dataValidations count="2">
    <dataValidation allowBlank="1" showInputMessage="1" showErrorMessage="1" promptTitle="Não Digitar" prompt="Não Digitar" sqref="K2:K3" xr:uid="{00000000-0002-0000-0B00-000000000000}"/>
    <dataValidation allowBlank="1" showInputMessage="1" showErrorMessage="1" prompt="Não Digitar" sqref="A6:A11 Q14:CL17 M14:O17 J14:K17 I15:I16" xr:uid="{00000000-0002-0000-0B00-000001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>
    <tabColor theme="9" tint="-0.249977111117893"/>
  </sheetPr>
  <dimension ref="A1:XFC28"/>
  <sheetViews>
    <sheetView showGridLines="0" zoomScaleNormal="100" workbookViewId="0">
      <selection activeCell="B7" sqref="B7"/>
    </sheetView>
  </sheetViews>
  <sheetFormatPr defaultColWidth="0" defaultRowHeight="15" zeroHeight="1" x14ac:dyDescent="0.25"/>
  <cols>
    <col min="1" max="1" width="2" customWidth="1"/>
    <col min="2" max="2" width="47.7109375" customWidth="1"/>
    <col min="3" max="3" width="11" customWidth="1"/>
    <col min="4" max="4" width="11.42578125" customWidth="1"/>
    <col min="5" max="5" width="12.85546875" customWidth="1"/>
    <col min="6" max="6" width="10.42578125" customWidth="1"/>
    <col min="7" max="7" width="10.7109375" customWidth="1"/>
    <col min="8" max="8" width="10" customWidth="1"/>
    <col min="9" max="9" width="1.5703125" customWidth="1"/>
    <col min="10" max="10" width="12.42578125" style="4" hidden="1" customWidth="1"/>
    <col min="11" max="11" width="12.5703125" style="4" hidden="1" customWidth="1"/>
    <col min="12" max="15" width="0" style="4" hidden="1" customWidth="1"/>
    <col min="16" max="16" width="0" hidden="1" customWidth="1"/>
    <col min="17" max="90" width="0" style="4" hidden="1" customWidth="1"/>
    <col min="91" max="16380" width="0" style="4" hidden="1"/>
    <col min="16381" max="16381" width="0" style="4" hidden="1" customWidth="1"/>
    <col min="16382" max="16383" width="0" style="4" hidden="1"/>
    <col min="16384" max="16384" width="2.5703125" style="4" hidden="1"/>
  </cols>
  <sheetData>
    <row r="1" spans="1:90" s="5" customFormat="1" ht="14.25" customHeight="1" x14ac:dyDescent="0.25">
      <c r="A1" s="3"/>
      <c r="B1" s="3"/>
      <c r="C1" s="3"/>
      <c r="D1" s="3"/>
      <c r="I1" s="3"/>
    </row>
    <row r="2" spans="1:90" ht="15" customHeight="1" thickBot="1" x14ac:dyDescent="0.3">
      <c r="B2" s="89" t="s">
        <v>8</v>
      </c>
      <c r="C2" s="90" t="s">
        <v>6</v>
      </c>
      <c r="D2" s="91"/>
      <c r="E2" s="92"/>
      <c r="F2" s="90" t="s">
        <v>7</v>
      </c>
      <c r="G2" s="91"/>
      <c r="H2" s="92"/>
      <c r="I2" s="28"/>
      <c r="K2" s="31"/>
    </row>
    <row r="3" spans="1:90" ht="15" customHeight="1" thickTop="1" x14ac:dyDescent="0.25">
      <c r="B3" s="89"/>
      <c r="C3" s="2">
        <f>'Por Segmento'!C3</f>
        <v>44317</v>
      </c>
      <c r="D3" s="2">
        <f>'Por Segmento'!D3</f>
        <v>43952</v>
      </c>
      <c r="E3" s="2" t="str">
        <f>'Por Segmento'!E3</f>
        <v>Var. %</v>
      </c>
      <c r="F3" s="2" t="str">
        <f>'Por Segmento'!F3</f>
        <v>5M21</v>
      </c>
      <c r="G3" s="2" t="str">
        <f>'Por Segmento'!G3</f>
        <v>5M20</v>
      </c>
      <c r="H3" s="2" t="str">
        <f>'Por Segmento'!H3</f>
        <v>Var. %</v>
      </c>
      <c r="I3" s="4"/>
      <c r="J3" s="40"/>
      <c r="K3" s="15"/>
    </row>
    <row r="4" spans="1:90" ht="3.75" customHeight="1" x14ac:dyDescent="0.25">
      <c r="B4" s="7"/>
      <c r="C4" s="8"/>
      <c r="D4" s="8"/>
      <c r="E4" s="8"/>
      <c r="G4" s="8"/>
      <c r="I4" s="4"/>
    </row>
    <row r="5" spans="1:90" ht="3" customHeight="1" x14ac:dyDescent="0.25">
      <c r="A5" s="4"/>
      <c r="B5" s="42"/>
      <c r="C5" s="43"/>
      <c r="D5" s="43"/>
      <c r="E5" s="43"/>
      <c r="F5" s="43"/>
      <c r="G5" s="43"/>
      <c r="H5" s="43"/>
      <c r="I5" s="4"/>
    </row>
    <row r="6" spans="1:90" ht="3" customHeight="1" x14ac:dyDescent="0.25">
      <c r="A6" s="5"/>
      <c r="B6" s="7"/>
      <c r="C6" s="11"/>
      <c r="D6" s="11"/>
      <c r="E6" s="11"/>
      <c r="F6" s="11"/>
      <c r="G6" s="11"/>
      <c r="H6" s="11"/>
      <c r="I6" s="4"/>
    </row>
    <row r="7" spans="1:90" ht="14.1" customHeight="1" x14ac:dyDescent="0.3">
      <c r="A7" s="5"/>
      <c r="B7" s="44" t="s">
        <v>1</v>
      </c>
      <c r="C7" s="75">
        <v>92.687701999999987</v>
      </c>
      <c r="D7" s="76">
        <v>93.079626999999988</v>
      </c>
      <c r="E7" s="71">
        <f>IF(OR(AND(C7&lt;=0,D7&gt;=0),AND(C7&gt;=0,D7&lt;=0),C7=D7),"-",IF((C7/D7-1)*100&gt;0,(C7/D7-1)*100,(C7/D7-1)*100))</f>
        <v>-0.42106421419157991</v>
      </c>
      <c r="F7" s="75">
        <v>444.659558</v>
      </c>
      <c r="G7" s="76">
        <v>437.074726</v>
      </c>
      <c r="H7" s="71">
        <f>IF(OR(AND(F7&lt;=0,G7&gt;=0),AND(F7&gt;=0,G7&lt;=0),F7=G7),"-",IF((F7/G7-1)*100&gt;0,(F7/G7-1)*100,(F7/G7-1)*100))</f>
        <v>1.7353627535077409</v>
      </c>
      <c r="I7" s="64"/>
      <c r="L7" s="32"/>
    </row>
    <row r="8" spans="1:90" ht="14.1" customHeight="1" x14ac:dyDescent="0.3">
      <c r="A8" s="5"/>
      <c r="B8" s="44" t="s">
        <v>2</v>
      </c>
      <c r="C8" s="75">
        <v>32.534241074000001</v>
      </c>
      <c r="D8" s="76">
        <v>26.950780533</v>
      </c>
      <c r="E8" s="71">
        <f t="shared" ref="E8:E24" si="0">IF(OR(AND(C8&lt;=0,D8&gt;=0),AND(C8&gt;=0,D8&lt;=0),C8=D8),"-",IF((C8/D8-1)*100&gt;0,(C8/D8-1)*100,(C8/D8-1)*100))</f>
        <v>20.717249855392161</v>
      </c>
      <c r="F8" s="75">
        <v>141.27110713300002</v>
      </c>
      <c r="G8" s="76">
        <v>121.23561984899997</v>
      </c>
      <c r="H8" s="71">
        <f t="shared" ref="H8:H24" si="1">IF(OR(AND(F8&lt;=0,G8&gt;=0),AND(F8&gt;=0,G8&lt;=0),F8=G8),"-",IF((F8/G8-1)*100&gt;0,(F8/G8-1)*100,(F8/G8-1)*100))</f>
        <v>16.526073202705959</v>
      </c>
      <c r="I8" s="64"/>
      <c r="L8" s="32"/>
    </row>
    <row r="9" spans="1:90" ht="14.1" customHeight="1" x14ac:dyDescent="0.3">
      <c r="A9" s="5"/>
      <c r="B9" s="29" t="s">
        <v>30</v>
      </c>
      <c r="C9" s="77">
        <v>7.4526189999999994</v>
      </c>
      <c r="D9" s="78">
        <v>9.0600639999999988</v>
      </c>
      <c r="E9" s="68">
        <f t="shared" si="0"/>
        <v>-17.742093212586575</v>
      </c>
      <c r="F9" s="77">
        <v>34.220708999999992</v>
      </c>
      <c r="G9" s="78">
        <v>40.908152999999999</v>
      </c>
      <c r="H9" s="68">
        <f t="shared" si="1"/>
        <v>-16.347460126102508</v>
      </c>
      <c r="I9" s="4"/>
      <c r="L9" s="38"/>
    </row>
    <row r="10" spans="1:90" ht="14.1" customHeight="1" x14ac:dyDescent="0.3">
      <c r="A10" s="5"/>
      <c r="B10" s="29" t="s">
        <v>31</v>
      </c>
      <c r="C10" s="77">
        <v>25.081622073999998</v>
      </c>
      <c r="D10" s="78">
        <v>17.890716533000003</v>
      </c>
      <c r="E10" s="68">
        <f t="shared" si="0"/>
        <v>40.193502187216133</v>
      </c>
      <c r="F10" s="77">
        <v>107.050398133</v>
      </c>
      <c r="G10" s="78">
        <v>80.32746684899999</v>
      </c>
      <c r="H10" s="68">
        <f t="shared" si="1"/>
        <v>33.267489107099465</v>
      </c>
      <c r="I10" s="4"/>
      <c r="L10" s="33"/>
    </row>
    <row r="11" spans="1:90" ht="14.1" customHeight="1" x14ac:dyDescent="0.3">
      <c r="A11" s="5"/>
      <c r="B11" s="44" t="s">
        <v>3</v>
      </c>
      <c r="C11" s="75">
        <v>35.294371648000002</v>
      </c>
      <c r="D11" s="76">
        <v>31.546952361999999</v>
      </c>
      <c r="E11" s="71">
        <f t="shared" si="0"/>
        <v>11.878863108545378</v>
      </c>
      <c r="F11" s="75">
        <v>165.89343871200001</v>
      </c>
      <c r="G11" s="76">
        <v>167.248074059</v>
      </c>
      <c r="H11" s="71">
        <f t="shared" si="1"/>
        <v>-0.80995572273204752</v>
      </c>
      <c r="I11" s="64"/>
      <c r="J11" s="39"/>
      <c r="L11" s="32"/>
    </row>
    <row r="12" spans="1:90" ht="14.1" customHeight="1" x14ac:dyDescent="0.3">
      <c r="A12" s="4"/>
      <c r="B12" s="29" t="s">
        <v>32</v>
      </c>
      <c r="C12" s="77">
        <v>30.159074</v>
      </c>
      <c r="D12" s="78">
        <v>29.015466</v>
      </c>
      <c r="E12" s="68">
        <f t="shared" si="0"/>
        <v>3.9413738866024062</v>
      </c>
      <c r="F12" s="77">
        <v>141.84783299999998</v>
      </c>
      <c r="G12" s="78">
        <v>152.589159</v>
      </c>
      <c r="H12" s="68">
        <f t="shared" si="1"/>
        <v>-7.0393768930858469</v>
      </c>
      <c r="I12" s="4"/>
      <c r="L12" s="33"/>
    </row>
    <row r="13" spans="1:90" ht="14.1" customHeight="1" x14ac:dyDescent="0.3">
      <c r="B13" s="29" t="s">
        <v>33</v>
      </c>
      <c r="C13" s="77">
        <v>5.1352976479999999</v>
      </c>
      <c r="D13" s="78">
        <v>2.5314863619999999</v>
      </c>
      <c r="E13" s="68">
        <f t="shared" si="0"/>
        <v>102.8570141670785</v>
      </c>
      <c r="F13" s="77">
        <v>24.045605711999997</v>
      </c>
      <c r="G13" s="78">
        <v>14.658915059000002</v>
      </c>
      <c r="H13" s="68">
        <f t="shared" si="1"/>
        <v>64.034006713456819</v>
      </c>
      <c r="I13" s="4"/>
      <c r="L13" s="33"/>
    </row>
    <row r="14" spans="1:90" s="5" customFormat="1" ht="14.1" customHeight="1" x14ac:dyDescent="0.3">
      <c r="A14" s="3"/>
      <c r="B14" s="44" t="s">
        <v>5</v>
      </c>
      <c r="C14" s="75">
        <v>24.150562989999997</v>
      </c>
      <c r="D14" s="76">
        <v>19.989210373999999</v>
      </c>
      <c r="E14" s="71">
        <f t="shared" si="0"/>
        <v>20.817993998465688</v>
      </c>
      <c r="F14" s="75">
        <v>105.61175167499998</v>
      </c>
      <c r="G14" s="76">
        <v>95.185551923999995</v>
      </c>
      <c r="H14" s="71">
        <f t="shared" si="1"/>
        <v>10.953552866221417</v>
      </c>
      <c r="I14" s="64"/>
      <c r="J14" s="15"/>
      <c r="K14" s="15"/>
      <c r="L14" s="32"/>
      <c r="M14" s="15"/>
      <c r="N14" s="15"/>
      <c r="O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</row>
    <row r="15" spans="1:90" s="5" customFormat="1" ht="14.1" customHeight="1" x14ac:dyDescent="0.3">
      <c r="A15" s="3"/>
      <c r="B15" s="29" t="s">
        <v>36</v>
      </c>
      <c r="C15" s="77">
        <v>23.265828999999997</v>
      </c>
      <c r="D15" s="78">
        <v>19.542657999999999</v>
      </c>
      <c r="E15" s="68">
        <f t="shared" si="0"/>
        <v>19.05150773246913</v>
      </c>
      <c r="F15" s="77">
        <v>102.56218599999998</v>
      </c>
      <c r="G15" s="78">
        <v>93.054543999999993</v>
      </c>
      <c r="H15" s="68">
        <f t="shared" si="1"/>
        <v>10.217278588781209</v>
      </c>
      <c r="I15" s="15"/>
      <c r="J15" s="15"/>
      <c r="K15" s="15"/>
      <c r="L15" s="33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5" customFormat="1" ht="14.1" customHeight="1" x14ac:dyDescent="0.3">
      <c r="A16" s="3"/>
      <c r="B16" s="29" t="s">
        <v>37</v>
      </c>
      <c r="C16" s="77">
        <v>0.88473398999999997</v>
      </c>
      <c r="D16" s="78">
        <v>0.44655237399999997</v>
      </c>
      <c r="E16" s="68">
        <f t="shared" si="0"/>
        <v>98.125470048447227</v>
      </c>
      <c r="F16" s="77">
        <v>3.0495656749999998</v>
      </c>
      <c r="G16" s="78">
        <v>2.1310079239999999</v>
      </c>
      <c r="H16" s="68">
        <f t="shared" si="1"/>
        <v>43.104379887796227</v>
      </c>
      <c r="I16" s="15"/>
      <c r="J16" s="15"/>
      <c r="K16" s="15"/>
      <c r="L16" s="33"/>
      <c r="M16" s="15"/>
      <c r="N16" s="15"/>
      <c r="O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5" customFormat="1" ht="14.1" customHeight="1" x14ac:dyDescent="0.3">
      <c r="A17" s="3"/>
      <c r="B17" s="44" t="s">
        <v>4</v>
      </c>
      <c r="C17" s="75">
        <v>27.449236808999999</v>
      </c>
      <c r="D17" s="76">
        <v>27.672478925</v>
      </c>
      <c r="E17" s="71">
        <f t="shared" si="0"/>
        <v>-0.80672973536287662</v>
      </c>
      <c r="F17" s="75">
        <v>136.98292014199998</v>
      </c>
      <c r="G17" s="76">
        <v>138.52855092500002</v>
      </c>
      <c r="H17" s="71">
        <f t="shared" si="1"/>
        <v>-1.1157488999050114</v>
      </c>
      <c r="I17" s="64"/>
      <c r="J17" s="16"/>
      <c r="K17" s="16"/>
      <c r="L17" s="32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ht="14.1" customHeight="1" x14ac:dyDescent="0.3">
      <c r="B18" s="29" t="s">
        <v>34</v>
      </c>
      <c r="C18" s="77">
        <v>24.461112999999997</v>
      </c>
      <c r="D18" s="78">
        <v>26.681584999999998</v>
      </c>
      <c r="E18" s="68">
        <f t="shared" si="0"/>
        <v>-8.3221142971828694</v>
      </c>
      <c r="F18" s="77">
        <v>125.15542099999999</v>
      </c>
      <c r="G18" s="78">
        <v>137.537657</v>
      </c>
      <c r="H18" s="68">
        <f t="shared" si="1"/>
        <v>-9.0027969576361286</v>
      </c>
      <c r="I18" s="4"/>
      <c r="L18" s="33"/>
    </row>
    <row r="19" spans="1:90" ht="14.1" customHeight="1" x14ac:dyDescent="0.3">
      <c r="B19" s="29" t="s">
        <v>35</v>
      </c>
      <c r="C19" s="77">
        <v>2.9881238089999997</v>
      </c>
      <c r="D19" s="78">
        <v>0.99089392500000095</v>
      </c>
      <c r="E19" s="68">
        <f t="shared" si="0"/>
        <v>201.55839425496498</v>
      </c>
      <c r="F19" s="77">
        <v>11.827499142000001</v>
      </c>
      <c r="G19" s="78">
        <v>0.99089392500000095</v>
      </c>
      <c r="H19" s="68">
        <f t="shared" si="1"/>
        <v>1093.6190992391025</v>
      </c>
      <c r="I19" s="4"/>
      <c r="L19" s="33"/>
    </row>
    <row r="20" spans="1:90" ht="14.1" customHeight="1" x14ac:dyDescent="0.25">
      <c r="A20" s="4"/>
      <c r="B20" s="23" t="s">
        <v>26</v>
      </c>
      <c r="C20" s="79">
        <v>178.02633699999996</v>
      </c>
      <c r="D20" s="79">
        <v>177.37939999999998</v>
      </c>
      <c r="E20" s="72">
        <f t="shared" si="0"/>
        <v>0.36471935298010294</v>
      </c>
      <c r="F20" s="79">
        <v>848.44570700000008</v>
      </c>
      <c r="G20" s="79">
        <v>861.16423899999995</v>
      </c>
      <c r="H20" s="72">
        <f t="shared" si="1"/>
        <v>-1.4768996927657874</v>
      </c>
      <c r="I20" s="64"/>
      <c r="L20" s="34"/>
    </row>
    <row r="21" spans="1:90" ht="14.1" customHeight="1" x14ac:dyDescent="0.25">
      <c r="A21" s="4"/>
      <c r="B21" s="24" t="s">
        <v>27</v>
      </c>
      <c r="C21" s="80">
        <v>34.089777521000002</v>
      </c>
      <c r="D21" s="81">
        <v>21.859649194000003</v>
      </c>
      <c r="E21" s="68">
        <f t="shared" si="0"/>
        <v>55.948419933275531</v>
      </c>
      <c r="F21" s="80">
        <v>145.97306866199997</v>
      </c>
      <c r="G21" s="81">
        <v>98.108283756999995</v>
      </c>
      <c r="H21" s="68">
        <f t="shared" si="1"/>
        <v>48.787709938494196</v>
      </c>
      <c r="I21" s="4"/>
      <c r="L21" s="35"/>
    </row>
    <row r="22" spans="1:90" ht="14.1" customHeight="1" x14ac:dyDescent="0.25">
      <c r="A22" s="4"/>
      <c r="B22" s="23" t="s">
        <v>28</v>
      </c>
      <c r="C22" s="79">
        <v>212.11611452099996</v>
      </c>
      <c r="D22" s="79">
        <v>199.23904919399999</v>
      </c>
      <c r="E22" s="72">
        <f t="shared" si="0"/>
        <v>6.4631232577613495</v>
      </c>
      <c r="F22" s="79">
        <v>994.41877566200003</v>
      </c>
      <c r="G22" s="79">
        <v>959.27252275699993</v>
      </c>
      <c r="H22" s="72">
        <f t="shared" si="1"/>
        <v>3.6638444311933194</v>
      </c>
      <c r="I22" s="64"/>
      <c r="L22" s="35"/>
    </row>
    <row r="23" spans="1:90" ht="14.1" customHeight="1" x14ac:dyDescent="0.3">
      <c r="A23" s="4"/>
      <c r="B23" s="24" t="str">
        <f>'Por Segmento'!B23</f>
        <v>4    Fornecimento não faturado</v>
      </c>
      <c r="C23" s="80">
        <v>0.66269200000001005</v>
      </c>
      <c r="D23" s="78">
        <v>0.46923600000000443</v>
      </c>
      <c r="E23" s="68">
        <f t="shared" si="0"/>
        <v>41.227868279501955</v>
      </c>
      <c r="F23" s="80">
        <v>1.2936020000000135</v>
      </c>
      <c r="G23" s="78">
        <v>-3.1693000000000029</v>
      </c>
      <c r="H23" s="68" t="str">
        <f t="shared" si="1"/>
        <v>-</v>
      </c>
      <c r="I23" s="4"/>
      <c r="L23" s="35"/>
    </row>
    <row r="24" spans="1:90" s="6" customFormat="1" ht="14.1" customHeight="1" x14ac:dyDescent="0.25">
      <c r="B24" s="23" t="s">
        <v>29</v>
      </c>
      <c r="C24" s="79">
        <v>212.77880652099998</v>
      </c>
      <c r="D24" s="79">
        <v>199.70828519399998</v>
      </c>
      <c r="E24" s="72">
        <f t="shared" si="0"/>
        <v>6.5448067486549633</v>
      </c>
      <c r="F24" s="79">
        <v>995.71237766199999</v>
      </c>
      <c r="G24" s="79">
        <v>956.10322275699991</v>
      </c>
      <c r="H24" s="72">
        <f t="shared" si="1"/>
        <v>4.1427697305301381</v>
      </c>
      <c r="I24" s="64"/>
      <c r="L24" s="35"/>
    </row>
    <row r="25" spans="1:90" ht="4.5" customHeight="1" thickBot="1" x14ac:dyDescent="0.3">
      <c r="A25" s="4"/>
      <c r="B25" s="12"/>
      <c r="C25" s="13"/>
      <c r="D25" s="13"/>
      <c r="E25" s="13"/>
      <c r="F25" s="93"/>
      <c r="G25" s="94"/>
      <c r="H25" s="41"/>
      <c r="I25" s="4"/>
    </row>
    <row r="26" spans="1:90" hidden="1" x14ac:dyDescent="0.25">
      <c r="A26" s="4"/>
      <c r="B26" s="4"/>
      <c r="C26" s="4"/>
      <c r="D26" s="4"/>
      <c r="E26" s="30"/>
      <c r="F26" s="4"/>
      <c r="G26" s="4"/>
      <c r="H26" s="4"/>
      <c r="I26" s="4"/>
    </row>
    <row r="27" spans="1:90" ht="3.7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0" hidden="1" x14ac:dyDescent="0.25">
      <c r="A28" s="4"/>
      <c r="B28" s="4"/>
      <c r="I28" s="4"/>
    </row>
  </sheetData>
  <mergeCells count="4">
    <mergeCell ref="B2:B3"/>
    <mergeCell ref="C2:E2"/>
    <mergeCell ref="F2:H2"/>
    <mergeCell ref="F25:G25"/>
  </mergeCells>
  <dataValidations count="2">
    <dataValidation allowBlank="1" showInputMessage="1" showErrorMessage="1" prompt="Não Digitar" sqref="A6:A11 Q14:CL17 M14:O17 J14:K17 I15:I16" xr:uid="{00000000-0002-0000-0C00-000000000000}"/>
    <dataValidation allowBlank="1" showInputMessage="1" showErrorMessage="1" promptTitle="Não Digitar" prompt="Não Digitar" sqref="K2:K3" xr:uid="{00000000-0002-0000-0C00-000001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>
    <tabColor theme="9" tint="-0.249977111117893"/>
  </sheetPr>
  <dimension ref="A1:CL28"/>
  <sheetViews>
    <sheetView showGridLines="0" zoomScaleNormal="100" workbookViewId="0">
      <selection activeCell="B7" sqref="B7"/>
    </sheetView>
  </sheetViews>
  <sheetFormatPr defaultColWidth="0" defaultRowHeight="15" zeroHeight="1" x14ac:dyDescent="0.25"/>
  <cols>
    <col min="1" max="1" width="2" customWidth="1"/>
    <col min="2" max="2" width="47.7109375" customWidth="1"/>
    <col min="3" max="3" width="11" customWidth="1"/>
    <col min="4" max="4" width="11.42578125" customWidth="1"/>
    <col min="5" max="5" width="12.85546875" customWidth="1"/>
    <col min="6" max="6" width="10.42578125" customWidth="1"/>
    <col min="7" max="7" width="10.7109375" customWidth="1"/>
    <col min="8" max="8" width="10" customWidth="1"/>
    <col min="9" max="9" width="1.5703125" customWidth="1"/>
    <col min="10" max="10" width="12.42578125" style="4" hidden="1" customWidth="1"/>
    <col min="11" max="11" width="12.5703125" style="4" hidden="1" customWidth="1"/>
    <col min="12" max="15" width="0" style="4" hidden="1" customWidth="1"/>
    <col min="16" max="16" width="0" hidden="1" customWidth="1"/>
    <col min="17" max="90" width="0" style="4" hidden="1" customWidth="1"/>
    <col min="91" max="16384" width="0" style="4" hidden="1"/>
  </cols>
  <sheetData>
    <row r="1" spans="1:90" s="5" customFormat="1" ht="14.25" customHeight="1" x14ac:dyDescent="0.25">
      <c r="A1" s="3"/>
      <c r="B1" s="3"/>
      <c r="C1" s="3"/>
      <c r="D1" s="3"/>
      <c r="I1" s="3"/>
    </row>
    <row r="2" spans="1:90" ht="15" customHeight="1" thickBot="1" x14ac:dyDescent="0.3">
      <c r="B2" s="89" t="s">
        <v>8</v>
      </c>
      <c r="C2" s="90" t="s">
        <v>6</v>
      </c>
      <c r="D2" s="91"/>
      <c r="E2" s="92"/>
      <c r="F2" s="90" t="s">
        <v>7</v>
      </c>
      <c r="G2" s="91"/>
      <c r="H2" s="92"/>
      <c r="I2" s="28"/>
      <c r="K2" s="31"/>
    </row>
    <row r="3" spans="1:90" ht="15" customHeight="1" thickTop="1" x14ac:dyDescent="0.25">
      <c r="B3" s="89"/>
      <c r="C3" s="2">
        <f>'Por Segmento'!C3</f>
        <v>44317</v>
      </c>
      <c r="D3" s="2">
        <f>'Por Segmento'!D3</f>
        <v>43952</v>
      </c>
      <c r="E3" s="2" t="str">
        <f>'Por Segmento'!E3</f>
        <v>Var. %</v>
      </c>
      <c r="F3" s="2" t="str">
        <f>'Por Segmento'!F3</f>
        <v>5M21</v>
      </c>
      <c r="G3" s="2" t="str">
        <f>'Por Segmento'!G3</f>
        <v>5M20</v>
      </c>
      <c r="H3" s="2" t="str">
        <f>'Por Segmento'!H3</f>
        <v>Var. %</v>
      </c>
      <c r="I3" s="4"/>
      <c r="J3" s="40"/>
      <c r="K3" s="15"/>
    </row>
    <row r="4" spans="1:90" ht="3.75" customHeight="1" x14ac:dyDescent="0.25">
      <c r="B4" s="7"/>
      <c r="C4" s="8"/>
      <c r="D4" s="8"/>
      <c r="E4" s="8"/>
      <c r="G4" s="8"/>
      <c r="I4" s="4"/>
    </row>
    <row r="5" spans="1:90" ht="3" customHeight="1" x14ac:dyDescent="0.25">
      <c r="A5" s="4"/>
      <c r="B5" s="42"/>
      <c r="C5" s="43"/>
      <c r="D5" s="43"/>
      <c r="E5" s="43"/>
      <c r="F5" s="43"/>
      <c r="G5" s="43"/>
      <c r="H5" s="43"/>
      <c r="I5" s="4"/>
    </row>
    <row r="6" spans="1:90" ht="3" customHeight="1" x14ac:dyDescent="0.25">
      <c r="A6" s="5"/>
      <c r="B6" s="7"/>
      <c r="C6" s="11"/>
      <c r="D6" s="11"/>
      <c r="E6" s="11"/>
      <c r="F6" s="11"/>
      <c r="G6" s="11"/>
      <c r="H6" s="11"/>
      <c r="I6" s="4"/>
    </row>
    <row r="7" spans="1:90" ht="14.1" customHeight="1" x14ac:dyDescent="0.3">
      <c r="A7" s="5"/>
      <c r="B7" s="44" t="s">
        <v>1</v>
      </c>
      <c r="C7" s="75">
        <v>119.662789</v>
      </c>
      <c r="D7" s="76">
        <v>123.67225499999999</v>
      </c>
      <c r="E7" s="71">
        <f>IF(OR(AND(C7&lt;=0,D7&gt;=0),AND(C7&gt;=0,D7&lt;=0),C7=D7),"-",IF((C7/D7-1)*100&gt;0,(C7/D7-1)*100,(C7/D7-1)*100))</f>
        <v>-3.2420092930301903</v>
      </c>
      <c r="F7" s="75">
        <v>680.03146900000002</v>
      </c>
      <c r="G7" s="76">
        <v>656.94079500000009</v>
      </c>
      <c r="H7" s="71">
        <f>IF(OR(AND(F7&lt;=0,G7&gt;=0),AND(F7&gt;=0,G7&lt;=0),F7=G7),"-",IF((F7/G7-1)*100&gt;0,(F7/G7-1)*100,(F7/G7-1)*100))</f>
        <v>3.5148789930148805</v>
      </c>
      <c r="I7" s="66"/>
      <c r="L7" s="32"/>
    </row>
    <row r="8" spans="1:90" ht="14.1" customHeight="1" x14ac:dyDescent="0.3">
      <c r="A8" s="5"/>
      <c r="B8" s="44" t="s">
        <v>2</v>
      </c>
      <c r="C8" s="75">
        <v>108.12202100500005</v>
      </c>
      <c r="D8" s="76">
        <v>85.657100573999998</v>
      </c>
      <c r="E8" s="71">
        <f t="shared" ref="E8:E24" si="0">IF(OR(AND(C8&lt;=0,D8&gt;=0),AND(C8&gt;=0,D8&lt;=0),C8=D8),"-",IF((C8/D8-1)*100&gt;0,(C8/D8-1)*100,(C8/D8-1)*100))</f>
        <v>26.22657115459144</v>
      </c>
      <c r="F8" s="75">
        <v>565.67013880499997</v>
      </c>
      <c r="G8" s="76">
        <v>509.64973597700003</v>
      </c>
      <c r="H8" s="71">
        <f t="shared" ref="H8:H24" si="1">IF(OR(AND(F8&lt;=0,G8&gt;=0),AND(F8&gt;=0,G8&lt;=0),F8=G8),"-",IF((F8/G8-1)*100&gt;0,(F8/G8-1)*100,(F8/G8-1)*100))</f>
        <v>10.991941891347912</v>
      </c>
      <c r="I8" s="66"/>
      <c r="L8" s="32"/>
    </row>
    <row r="9" spans="1:90" ht="14.1" customHeight="1" x14ac:dyDescent="0.3">
      <c r="A9" s="5"/>
      <c r="B9" s="29" t="s">
        <v>30</v>
      </c>
      <c r="C9" s="77">
        <v>22.369002999999999</v>
      </c>
      <c r="D9" s="78">
        <v>19.838600999999997</v>
      </c>
      <c r="E9" s="68">
        <f t="shared" si="0"/>
        <v>12.754941742111757</v>
      </c>
      <c r="F9" s="77">
        <v>114.855052</v>
      </c>
      <c r="G9" s="78">
        <v>138.646356</v>
      </c>
      <c r="H9" s="68">
        <f t="shared" si="1"/>
        <v>-17.159703786228608</v>
      </c>
      <c r="I9" s="4"/>
      <c r="L9" s="38"/>
    </row>
    <row r="10" spans="1:90" ht="14.1" customHeight="1" x14ac:dyDescent="0.3">
      <c r="A10" s="5"/>
      <c r="B10" s="29" t="s">
        <v>31</v>
      </c>
      <c r="C10" s="77">
        <v>85.753018005000044</v>
      </c>
      <c r="D10" s="78">
        <v>65.818499574000001</v>
      </c>
      <c r="E10" s="68">
        <f t="shared" si="0"/>
        <v>30.287105540270765</v>
      </c>
      <c r="F10" s="77">
        <v>450.81508680500008</v>
      </c>
      <c r="G10" s="78">
        <v>371.00337997700007</v>
      </c>
      <c r="H10" s="68">
        <f t="shared" si="1"/>
        <v>21.512393453921597</v>
      </c>
      <c r="I10" s="4"/>
      <c r="L10" s="33"/>
    </row>
    <row r="11" spans="1:90" ht="14.1" customHeight="1" x14ac:dyDescent="0.3">
      <c r="A11" s="5"/>
      <c r="B11" s="44" t="s">
        <v>3</v>
      </c>
      <c r="C11" s="75">
        <v>60.735480840000001</v>
      </c>
      <c r="D11" s="76">
        <v>52.842686966999992</v>
      </c>
      <c r="E11" s="71">
        <f t="shared" si="0"/>
        <v>14.936397685320246</v>
      </c>
      <c r="F11" s="75">
        <v>335.333498835</v>
      </c>
      <c r="G11" s="76">
        <v>330.53302533499999</v>
      </c>
      <c r="H11" s="71">
        <f t="shared" si="1"/>
        <v>1.4523430737774623</v>
      </c>
      <c r="I11" s="66"/>
      <c r="J11" s="39"/>
      <c r="L11" s="32"/>
    </row>
    <row r="12" spans="1:90" ht="14.1" customHeight="1" x14ac:dyDescent="0.3">
      <c r="A12" s="4"/>
      <c r="B12" s="29" t="s">
        <v>32</v>
      </c>
      <c r="C12" s="77">
        <v>50.152421000000004</v>
      </c>
      <c r="D12" s="78">
        <v>46.656413999999998</v>
      </c>
      <c r="E12" s="68">
        <f t="shared" si="0"/>
        <v>7.4930898032583571</v>
      </c>
      <c r="F12" s="77">
        <v>280.52492099999995</v>
      </c>
      <c r="G12" s="78">
        <v>290.60671600000001</v>
      </c>
      <c r="H12" s="68">
        <f t="shared" si="1"/>
        <v>-3.4692229893269366</v>
      </c>
      <c r="I12" s="4"/>
      <c r="L12" s="33"/>
    </row>
    <row r="13" spans="1:90" ht="14.1" customHeight="1" x14ac:dyDescent="0.3">
      <c r="B13" s="29" t="s">
        <v>33</v>
      </c>
      <c r="C13" s="77">
        <v>10.583059840000004</v>
      </c>
      <c r="D13" s="78">
        <v>6.186272966999999</v>
      </c>
      <c r="E13" s="68">
        <f t="shared" si="0"/>
        <v>71.073276210962348</v>
      </c>
      <c r="F13" s="77">
        <v>54.808577835000001</v>
      </c>
      <c r="G13" s="78">
        <v>39.926309334999999</v>
      </c>
      <c r="H13" s="68">
        <f t="shared" si="1"/>
        <v>37.27434052351537</v>
      </c>
      <c r="I13" s="4"/>
      <c r="L13" s="33"/>
    </row>
    <row r="14" spans="1:90" s="5" customFormat="1" ht="14.1" customHeight="1" x14ac:dyDescent="0.3">
      <c r="A14" s="3"/>
      <c r="B14" s="44" t="s">
        <v>5</v>
      </c>
      <c r="C14" s="75">
        <v>32.768174999999999</v>
      </c>
      <c r="D14" s="76">
        <v>31.463259999999998</v>
      </c>
      <c r="E14" s="71">
        <f t="shared" si="0"/>
        <v>4.1474246470327714</v>
      </c>
      <c r="F14" s="75">
        <v>145.411463</v>
      </c>
      <c r="G14" s="76">
        <v>140.392571</v>
      </c>
      <c r="H14" s="71">
        <f t="shared" si="1"/>
        <v>3.5748985606937733</v>
      </c>
      <c r="I14" s="66"/>
      <c r="J14" s="15"/>
      <c r="K14" s="15"/>
      <c r="L14" s="32"/>
      <c r="M14" s="15"/>
      <c r="N14" s="15"/>
      <c r="O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</row>
    <row r="15" spans="1:90" s="5" customFormat="1" ht="14.1" customHeight="1" x14ac:dyDescent="0.3">
      <c r="A15" s="3"/>
      <c r="B15" s="29" t="s">
        <v>36</v>
      </c>
      <c r="C15" s="77">
        <v>32.768174999999999</v>
      </c>
      <c r="D15" s="78">
        <v>31.463259999999998</v>
      </c>
      <c r="E15" s="68">
        <f t="shared" si="0"/>
        <v>4.1474246470327714</v>
      </c>
      <c r="F15" s="77">
        <v>145.411463</v>
      </c>
      <c r="G15" s="78">
        <v>140.392571</v>
      </c>
      <c r="H15" s="68">
        <f t="shared" si="1"/>
        <v>3.5748985606937733</v>
      </c>
      <c r="I15" s="15"/>
      <c r="J15" s="15"/>
      <c r="K15" s="15"/>
      <c r="L15" s="33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5" customFormat="1" ht="14.1" customHeight="1" x14ac:dyDescent="0.3">
      <c r="A16" s="3"/>
      <c r="B16" s="29" t="s">
        <v>37</v>
      </c>
      <c r="C16" s="77">
        <v>0</v>
      </c>
      <c r="D16" s="78">
        <v>0</v>
      </c>
      <c r="E16" s="68" t="str">
        <f t="shared" si="0"/>
        <v>-</v>
      </c>
      <c r="F16" s="77">
        <v>0</v>
      </c>
      <c r="G16" s="78">
        <v>0</v>
      </c>
      <c r="H16" s="68" t="str">
        <f t="shared" si="1"/>
        <v>-</v>
      </c>
      <c r="I16" s="15"/>
      <c r="J16" s="15"/>
      <c r="K16" s="15"/>
      <c r="L16" s="33"/>
      <c r="M16" s="15"/>
      <c r="N16" s="15"/>
      <c r="O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5" customFormat="1" ht="14.1" customHeight="1" x14ac:dyDescent="0.3">
      <c r="A17" s="3"/>
      <c r="B17" s="44" t="s">
        <v>4</v>
      </c>
      <c r="C17" s="75">
        <v>37.837531478999999</v>
      </c>
      <c r="D17" s="76">
        <v>37.646207540000006</v>
      </c>
      <c r="E17" s="71">
        <f t="shared" si="0"/>
        <v>0.50821570485342082</v>
      </c>
      <c r="F17" s="75">
        <v>202.77324433999999</v>
      </c>
      <c r="G17" s="76">
        <v>196.91875612300001</v>
      </c>
      <c r="H17" s="71">
        <f t="shared" si="1"/>
        <v>2.9730475310046911</v>
      </c>
      <c r="I17" s="66"/>
      <c r="J17" s="16"/>
      <c r="K17" s="16"/>
      <c r="L17" s="32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ht="14.1" customHeight="1" x14ac:dyDescent="0.3">
      <c r="B18" s="29" t="s">
        <v>34</v>
      </c>
      <c r="C18" s="77">
        <v>35.793911000000001</v>
      </c>
      <c r="D18" s="78">
        <v>36.888018000000002</v>
      </c>
      <c r="E18" s="68">
        <f t="shared" si="0"/>
        <v>-2.9660227339945444</v>
      </c>
      <c r="F18" s="77">
        <v>192.34589899999997</v>
      </c>
      <c r="G18" s="78">
        <v>193.31107600000001</v>
      </c>
      <c r="H18" s="68">
        <f t="shared" si="1"/>
        <v>-0.49928696273980888</v>
      </c>
      <c r="I18" s="4"/>
      <c r="L18" s="33"/>
    </row>
    <row r="19" spans="1:90" ht="14.1" customHeight="1" x14ac:dyDescent="0.3">
      <c r="B19" s="29" t="s">
        <v>35</v>
      </c>
      <c r="C19" s="77">
        <v>2.0436204789999999</v>
      </c>
      <c r="D19" s="78">
        <v>0.75818953999999994</v>
      </c>
      <c r="E19" s="68">
        <f t="shared" si="0"/>
        <v>169.53952424614033</v>
      </c>
      <c r="F19" s="77">
        <v>10.42734534</v>
      </c>
      <c r="G19" s="78">
        <v>3.6076801229999997</v>
      </c>
      <c r="H19" s="68">
        <f t="shared" si="1"/>
        <v>189.03187046774659</v>
      </c>
      <c r="I19" s="4"/>
      <c r="L19" s="33"/>
    </row>
    <row r="20" spans="1:90" ht="14.1" customHeight="1" x14ac:dyDescent="0.25">
      <c r="A20" s="4"/>
      <c r="B20" s="23" t="s">
        <v>26</v>
      </c>
      <c r="C20" s="79">
        <v>260.74629899999996</v>
      </c>
      <c r="D20" s="79">
        <v>258.51854799999995</v>
      </c>
      <c r="E20" s="72">
        <f t="shared" si="0"/>
        <v>0.86173739456405496</v>
      </c>
      <c r="F20" s="79">
        <v>1413.1688039999999</v>
      </c>
      <c r="G20" s="79">
        <v>1419.897514</v>
      </c>
      <c r="H20" s="72">
        <f t="shared" si="1"/>
        <v>-0.47388701886269535</v>
      </c>
      <c r="I20" s="66"/>
      <c r="L20" s="34"/>
    </row>
    <row r="21" spans="1:90" ht="14.1" customHeight="1" x14ac:dyDescent="0.25">
      <c r="A21" s="4"/>
      <c r="B21" s="24" t="s">
        <v>27</v>
      </c>
      <c r="C21" s="80">
        <v>98.379698324000046</v>
      </c>
      <c r="D21" s="81">
        <v>72.762962080999998</v>
      </c>
      <c r="E21" s="68">
        <f t="shared" si="0"/>
        <v>35.205735872164468</v>
      </c>
      <c r="F21" s="80">
        <v>516.05100998000012</v>
      </c>
      <c r="G21" s="81">
        <v>414.53736943500007</v>
      </c>
      <c r="H21" s="68">
        <f t="shared" si="1"/>
        <v>24.48841721636812</v>
      </c>
      <c r="I21" s="4"/>
      <c r="L21" s="35"/>
    </row>
    <row r="22" spans="1:90" ht="14.1" customHeight="1" x14ac:dyDescent="0.25">
      <c r="A22" s="4"/>
      <c r="B22" s="23" t="s">
        <v>28</v>
      </c>
      <c r="C22" s="79">
        <v>359.12599732400002</v>
      </c>
      <c r="D22" s="79">
        <v>331.28151008099996</v>
      </c>
      <c r="E22" s="72">
        <f t="shared" si="0"/>
        <v>8.405083409633086</v>
      </c>
      <c r="F22" s="79">
        <v>1929.21981398</v>
      </c>
      <c r="G22" s="79">
        <v>1834.4348834350001</v>
      </c>
      <c r="H22" s="72">
        <f t="shared" si="1"/>
        <v>5.1669825623635202</v>
      </c>
      <c r="I22" s="66"/>
      <c r="L22" s="35"/>
    </row>
    <row r="23" spans="1:90" ht="14.1" customHeight="1" x14ac:dyDescent="0.3">
      <c r="A23" s="4"/>
      <c r="B23" s="24" t="str">
        <f>'Por Segmento'!B23</f>
        <v>4    Fornecimento não faturado</v>
      </c>
      <c r="C23" s="80">
        <v>-4.0178539999999918</v>
      </c>
      <c r="D23" s="78">
        <v>-17.250520000000005</v>
      </c>
      <c r="E23" s="68">
        <f t="shared" si="0"/>
        <v>-76.70879486531426</v>
      </c>
      <c r="F23" s="80">
        <v>-13.284823999999993</v>
      </c>
      <c r="G23" s="78">
        <v>-27.167671999999992</v>
      </c>
      <c r="H23" s="68">
        <f t="shared" si="1"/>
        <v>-51.100616939132671</v>
      </c>
      <c r="I23" s="4"/>
      <c r="L23" s="35"/>
    </row>
    <row r="24" spans="1:90" s="6" customFormat="1" ht="14.1" customHeight="1" x14ac:dyDescent="0.25">
      <c r="B24" s="23" t="s">
        <v>29</v>
      </c>
      <c r="C24" s="79">
        <v>355.10814332400003</v>
      </c>
      <c r="D24" s="79">
        <v>314.03099008099997</v>
      </c>
      <c r="E24" s="72">
        <f t="shared" si="0"/>
        <v>13.080604953162345</v>
      </c>
      <c r="F24" s="79">
        <v>1915.93498998</v>
      </c>
      <c r="G24" s="79">
        <v>1807.267211435</v>
      </c>
      <c r="H24" s="72">
        <f t="shared" si="1"/>
        <v>6.0128229991355697</v>
      </c>
      <c r="I24" s="66"/>
      <c r="L24" s="35"/>
    </row>
    <row r="25" spans="1:90" ht="4.5" customHeight="1" thickBot="1" x14ac:dyDescent="0.3">
      <c r="A25" s="4"/>
      <c r="B25" s="12"/>
      <c r="C25" s="13"/>
      <c r="D25" s="13"/>
      <c r="E25" s="13"/>
      <c r="F25" s="93"/>
      <c r="G25" s="94"/>
      <c r="H25" s="41"/>
      <c r="I25" s="4"/>
    </row>
    <row r="26" spans="1:90" hidden="1" x14ac:dyDescent="0.25">
      <c r="A26" s="4"/>
      <c r="B26" s="4"/>
      <c r="C26" s="4"/>
      <c r="D26" s="4"/>
      <c r="E26" s="30"/>
      <c r="F26" s="4"/>
      <c r="G26" s="4"/>
      <c r="H26" s="4"/>
      <c r="I26" s="4"/>
    </row>
    <row r="27" spans="1:90" ht="3.7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0" hidden="1" x14ac:dyDescent="0.25">
      <c r="A28" s="4"/>
      <c r="B28" s="4"/>
      <c r="I28" s="4"/>
    </row>
  </sheetData>
  <mergeCells count="4">
    <mergeCell ref="B2:B3"/>
    <mergeCell ref="C2:E2"/>
    <mergeCell ref="F2:H2"/>
    <mergeCell ref="F25:G25"/>
  </mergeCells>
  <dataValidations count="2">
    <dataValidation allowBlank="1" showInputMessage="1" showErrorMessage="1" promptTitle="Não Digitar" prompt="Não Digitar" sqref="K2:K3" xr:uid="{00000000-0002-0000-0D00-000000000000}"/>
    <dataValidation allowBlank="1" showInputMessage="1" showErrorMessage="1" prompt="Não Digitar" sqref="A6:A11 Q14:CL17 M14:O17 J14:K17 I15:I16" xr:uid="{00000000-0002-0000-0D00-000001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6">
    <tabColor theme="9" tint="-0.249977111117893"/>
  </sheetPr>
  <dimension ref="A1:CL28"/>
  <sheetViews>
    <sheetView showGridLines="0" zoomScaleNormal="100" workbookViewId="0">
      <selection activeCell="B7" sqref="B7"/>
    </sheetView>
  </sheetViews>
  <sheetFormatPr defaultColWidth="0" defaultRowHeight="15" zeroHeight="1" x14ac:dyDescent="0.25"/>
  <cols>
    <col min="1" max="1" width="2" customWidth="1"/>
    <col min="2" max="2" width="47.7109375" customWidth="1"/>
    <col min="3" max="3" width="11" customWidth="1"/>
    <col min="4" max="4" width="11.42578125" customWidth="1"/>
    <col min="5" max="5" width="12.85546875" customWidth="1"/>
    <col min="6" max="6" width="10.42578125" customWidth="1"/>
    <col min="7" max="7" width="10.7109375" customWidth="1"/>
    <col min="8" max="8" width="10" customWidth="1"/>
    <col min="9" max="9" width="1.5703125" customWidth="1"/>
    <col min="10" max="10" width="12.42578125" style="4" hidden="1" customWidth="1"/>
    <col min="11" max="11" width="12.5703125" style="4" hidden="1" customWidth="1"/>
    <col min="12" max="15" width="0" style="4" hidden="1" customWidth="1"/>
    <col min="16" max="16" width="0" hidden="1" customWidth="1"/>
    <col min="17" max="90" width="0" style="4" hidden="1" customWidth="1"/>
    <col min="91" max="16384" width="0" style="4" hidden="1"/>
  </cols>
  <sheetData>
    <row r="1" spans="1:90" s="5" customFormat="1" ht="14.25" customHeight="1" x14ac:dyDescent="0.25">
      <c r="A1" s="3"/>
      <c r="B1" s="3"/>
      <c r="C1" s="3"/>
      <c r="D1" s="3"/>
      <c r="I1" s="3"/>
    </row>
    <row r="2" spans="1:90" ht="15" customHeight="1" thickBot="1" x14ac:dyDescent="0.3">
      <c r="B2" s="89" t="s">
        <v>8</v>
      </c>
      <c r="C2" s="90" t="s">
        <v>6</v>
      </c>
      <c r="D2" s="91"/>
      <c r="E2" s="92"/>
      <c r="F2" s="90" t="s">
        <v>7</v>
      </c>
      <c r="G2" s="91"/>
      <c r="H2" s="92"/>
      <c r="I2" s="28"/>
      <c r="K2" s="31"/>
    </row>
    <row r="3" spans="1:90" ht="15" customHeight="1" thickTop="1" x14ac:dyDescent="0.25">
      <c r="B3" s="89"/>
      <c r="C3" s="2">
        <f>'Por Segmento'!C3</f>
        <v>44317</v>
      </c>
      <c r="D3" s="2">
        <f>'Por Segmento'!D3</f>
        <v>43952</v>
      </c>
      <c r="E3" s="2" t="str">
        <f>'Por Segmento'!E3</f>
        <v>Var. %</v>
      </c>
      <c r="F3" s="2" t="str">
        <f>'Por Segmento'!F3</f>
        <v>5M21</v>
      </c>
      <c r="G3" s="2" t="str">
        <f>'Por Segmento'!G3</f>
        <v>5M20</v>
      </c>
      <c r="H3" s="2" t="str">
        <f>'Por Segmento'!H3</f>
        <v>Var. %</v>
      </c>
      <c r="I3" s="4"/>
      <c r="J3" s="40"/>
      <c r="K3" s="15"/>
    </row>
    <row r="4" spans="1:90" ht="3.75" customHeight="1" x14ac:dyDescent="0.25">
      <c r="B4" s="7"/>
      <c r="C4" s="8"/>
      <c r="D4" s="8"/>
      <c r="E4" s="8"/>
      <c r="G4" s="8"/>
      <c r="I4" s="4"/>
    </row>
    <row r="5" spans="1:90" ht="3" customHeight="1" x14ac:dyDescent="0.25">
      <c r="A5" s="4"/>
      <c r="B5" s="42"/>
      <c r="C5" s="43"/>
      <c r="D5" s="43"/>
      <c r="E5" s="43"/>
      <c r="F5" s="43"/>
      <c r="G5" s="43"/>
      <c r="H5" s="43"/>
      <c r="I5" s="4"/>
    </row>
    <row r="6" spans="1:90" ht="3" customHeight="1" x14ac:dyDescent="0.25">
      <c r="A6" s="5"/>
      <c r="B6" s="7"/>
      <c r="C6" s="11"/>
      <c r="D6" s="11"/>
      <c r="E6" s="11"/>
      <c r="F6" s="11"/>
      <c r="G6" s="11"/>
      <c r="H6" s="11"/>
      <c r="I6" s="4"/>
    </row>
    <row r="7" spans="1:90" ht="14.1" customHeight="1" x14ac:dyDescent="0.3">
      <c r="A7" s="5"/>
      <c r="B7" s="44" t="s">
        <v>1</v>
      </c>
      <c r="C7" s="75">
        <v>40.155127999999998</v>
      </c>
      <c r="D7" s="76">
        <v>41.840483999999996</v>
      </c>
      <c r="E7" s="71">
        <f>IF(OR(AND(C7&lt;=0,D7&gt;=0),AND(C7&gt;=0,D7&lt;=0),C7=D7),"-",IF((C7/D7-1)*100&gt;0,(C7/D7-1)*100,(C7/D7-1)*100))</f>
        <v>-4.0280509183402309</v>
      </c>
      <c r="F7" s="75">
        <v>221.93160500000002</v>
      </c>
      <c r="G7" s="76">
        <v>218.506429</v>
      </c>
      <c r="H7" s="71">
        <f>IF(OR(AND(F7&lt;=0,G7&gt;=0),AND(F7&gt;=0,G7&lt;=0),F7=G7),"-",IF((F7/G7-1)*100&gt;0,(F7/G7-1)*100,(F7/G7-1)*100))</f>
        <v>1.5675401477546647</v>
      </c>
      <c r="I7" s="64"/>
      <c r="L7" s="32"/>
    </row>
    <row r="8" spans="1:90" ht="14.1" customHeight="1" x14ac:dyDescent="0.3">
      <c r="A8" s="5"/>
      <c r="B8" s="44" t="s">
        <v>2</v>
      </c>
      <c r="C8" s="75">
        <v>3.2260512129999999</v>
      </c>
      <c r="D8" s="76">
        <v>3.145655756</v>
      </c>
      <c r="E8" s="71">
        <f t="shared" ref="E8:E24" si="0">IF(OR(AND(C8&lt;=0,D8&gt;=0),AND(C8&gt;=0,D8&lt;=0),C8=D8),"-",IF((C8/D8-1)*100&gt;0,(C8/D8-1)*100,(C8/D8-1)*100))</f>
        <v>2.5557614448642019</v>
      </c>
      <c r="F8" s="75">
        <v>15.626430079999999</v>
      </c>
      <c r="G8" s="76">
        <v>16.009178680999998</v>
      </c>
      <c r="H8" s="71">
        <f t="shared" ref="H8:H24" si="1">IF(OR(AND(F8&lt;=0,G8&gt;=0),AND(F8&gt;=0,G8&lt;=0),F8=G8),"-",IF((F8/G8-1)*100&gt;0,(F8/G8-1)*100,(F8/G8-1)*100))</f>
        <v>-2.3908072276952796</v>
      </c>
      <c r="I8" s="64"/>
      <c r="L8" s="32"/>
    </row>
    <row r="9" spans="1:90" ht="14.1" customHeight="1" x14ac:dyDescent="0.3">
      <c r="A9" s="5"/>
      <c r="B9" s="29" t="s">
        <v>30</v>
      </c>
      <c r="C9" s="77">
        <v>2.5164879999999998</v>
      </c>
      <c r="D9" s="78">
        <v>2.6730309999999999</v>
      </c>
      <c r="E9" s="68">
        <f t="shared" si="0"/>
        <v>-5.8563855039466484</v>
      </c>
      <c r="F9" s="77">
        <v>12.351813</v>
      </c>
      <c r="G9" s="78">
        <v>14.533548</v>
      </c>
      <c r="H9" s="68">
        <f t="shared" si="1"/>
        <v>-15.011716340703584</v>
      </c>
      <c r="I9" s="4"/>
      <c r="L9" s="38"/>
    </row>
    <row r="10" spans="1:90" ht="14.1" customHeight="1" x14ac:dyDescent="0.3">
      <c r="A10" s="5"/>
      <c r="B10" s="29" t="s">
        <v>31</v>
      </c>
      <c r="C10" s="77">
        <v>0.70956321299999991</v>
      </c>
      <c r="D10" s="78">
        <v>0.47262475599999998</v>
      </c>
      <c r="E10" s="68">
        <f t="shared" si="0"/>
        <v>50.13246851588957</v>
      </c>
      <c r="F10" s="77">
        <v>3.2746170799999996</v>
      </c>
      <c r="G10" s="78">
        <v>1.4756306810000002</v>
      </c>
      <c r="H10" s="68">
        <f t="shared" si="1"/>
        <v>121.91305196913285</v>
      </c>
      <c r="I10" s="4"/>
      <c r="L10" s="33"/>
    </row>
    <row r="11" spans="1:90" ht="14.1" customHeight="1" x14ac:dyDescent="0.3">
      <c r="A11" s="5"/>
      <c r="B11" s="44" t="s">
        <v>3</v>
      </c>
      <c r="C11" s="75">
        <v>19.388043726999999</v>
      </c>
      <c r="D11" s="76">
        <v>16.436458641000002</v>
      </c>
      <c r="E11" s="71">
        <f t="shared" si="0"/>
        <v>17.957548827686054</v>
      </c>
      <c r="F11" s="75">
        <v>97.631836317999998</v>
      </c>
      <c r="G11" s="76">
        <v>100.950296803</v>
      </c>
      <c r="H11" s="71">
        <f t="shared" si="1"/>
        <v>-3.2872221183022687</v>
      </c>
      <c r="I11" s="64"/>
      <c r="J11" s="39"/>
      <c r="L11" s="32"/>
    </row>
    <row r="12" spans="1:90" ht="14.1" customHeight="1" x14ac:dyDescent="0.3">
      <c r="A12" s="4"/>
      <c r="B12" s="29" t="s">
        <v>32</v>
      </c>
      <c r="C12" s="77">
        <v>15.425313000000001</v>
      </c>
      <c r="D12" s="78">
        <v>14.042436000000002</v>
      </c>
      <c r="E12" s="68">
        <f t="shared" si="0"/>
        <v>9.847842639268567</v>
      </c>
      <c r="F12" s="77">
        <v>79.860642999999996</v>
      </c>
      <c r="G12" s="78">
        <v>86.374794000000009</v>
      </c>
      <c r="H12" s="68">
        <f t="shared" si="1"/>
        <v>-7.5417268144222893</v>
      </c>
      <c r="I12" s="4"/>
      <c r="L12" s="33"/>
    </row>
    <row r="13" spans="1:90" ht="14.1" customHeight="1" x14ac:dyDescent="0.3">
      <c r="B13" s="29" t="s">
        <v>33</v>
      </c>
      <c r="C13" s="77">
        <v>3.9627307270000007</v>
      </c>
      <c r="D13" s="78">
        <v>2.3940226409999998</v>
      </c>
      <c r="E13" s="68">
        <f t="shared" si="0"/>
        <v>65.526033845057569</v>
      </c>
      <c r="F13" s="77">
        <v>17.771193318000002</v>
      </c>
      <c r="G13" s="78">
        <v>14.575502802999999</v>
      </c>
      <c r="H13" s="68">
        <f t="shared" si="1"/>
        <v>21.925079074062893</v>
      </c>
      <c r="I13" s="4"/>
      <c r="L13" s="33"/>
    </row>
    <row r="14" spans="1:90" s="5" customFormat="1" ht="14.1" customHeight="1" x14ac:dyDescent="0.3">
      <c r="A14" s="3"/>
      <c r="B14" s="44" t="s">
        <v>5</v>
      </c>
      <c r="C14" s="75">
        <v>4.1899219999999993</v>
      </c>
      <c r="D14" s="76">
        <v>4.5503299999999989</v>
      </c>
      <c r="E14" s="71">
        <f t="shared" si="0"/>
        <v>-7.9204804926236054</v>
      </c>
      <c r="F14" s="75">
        <v>23.033629999999999</v>
      </c>
      <c r="G14" s="76">
        <v>23.022807999999998</v>
      </c>
      <c r="H14" s="71">
        <f t="shared" si="1"/>
        <v>4.7005560746549158E-2</v>
      </c>
      <c r="I14" s="64"/>
      <c r="J14" s="15"/>
      <c r="K14" s="15"/>
      <c r="L14" s="32"/>
      <c r="M14" s="15"/>
      <c r="N14" s="15"/>
      <c r="O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</row>
    <row r="15" spans="1:90" s="5" customFormat="1" ht="14.1" customHeight="1" x14ac:dyDescent="0.3">
      <c r="A15" s="3"/>
      <c r="B15" s="29" t="s">
        <v>36</v>
      </c>
      <c r="C15" s="77">
        <v>4.1899219999999993</v>
      </c>
      <c r="D15" s="78">
        <v>4.5503299999999989</v>
      </c>
      <c r="E15" s="68">
        <f t="shared" si="0"/>
        <v>-7.9204804926236054</v>
      </c>
      <c r="F15" s="77">
        <v>23.033629999999999</v>
      </c>
      <c r="G15" s="78">
        <v>23.022807999999998</v>
      </c>
      <c r="H15" s="68">
        <f t="shared" si="1"/>
        <v>4.7005560746549158E-2</v>
      </c>
      <c r="I15" s="15"/>
      <c r="J15" s="15"/>
      <c r="K15" s="15"/>
      <c r="L15" s="33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5" customFormat="1" ht="14.1" customHeight="1" x14ac:dyDescent="0.3">
      <c r="A16" s="3"/>
      <c r="B16" s="29" t="s">
        <v>37</v>
      </c>
      <c r="C16" s="77">
        <v>0</v>
      </c>
      <c r="D16" s="78">
        <v>0</v>
      </c>
      <c r="E16" s="68" t="str">
        <f t="shared" si="0"/>
        <v>-</v>
      </c>
      <c r="F16" s="77">
        <v>0</v>
      </c>
      <c r="G16" s="78">
        <v>0</v>
      </c>
      <c r="H16" s="68" t="str">
        <f t="shared" si="1"/>
        <v>-</v>
      </c>
      <c r="I16" s="15"/>
      <c r="J16" s="15"/>
      <c r="K16" s="15"/>
      <c r="L16" s="33"/>
      <c r="M16" s="15"/>
      <c r="N16" s="15"/>
      <c r="O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5" customFormat="1" ht="14.1" customHeight="1" x14ac:dyDescent="0.3">
      <c r="A17" s="3"/>
      <c r="B17" s="44" t="s">
        <v>4</v>
      </c>
      <c r="C17" s="75">
        <v>15.549360000000002</v>
      </c>
      <c r="D17" s="76">
        <v>15.101777999999998</v>
      </c>
      <c r="E17" s="71">
        <f t="shared" si="0"/>
        <v>2.9637702262607979</v>
      </c>
      <c r="F17" s="75">
        <v>75.097139999999996</v>
      </c>
      <c r="G17" s="76">
        <v>87.191511999999989</v>
      </c>
      <c r="H17" s="71">
        <f t="shared" si="1"/>
        <v>-13.871042860227034</v>
      </c>
      <c r="I17" s="64"/>
      <c r="J17" s="16"/>
      <c r="K17" s="16"/>
      <c r="L17" s="32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ht="14.1" customHeight="1" x14ac:dyDescent="0.3">
      <c r="B18" s="29" t="s">
        <v>34</v>
      </c>
      <c r="C18" s="77">
        <v>15.549360000000002</v>
      </c>
      <c r="D18" s="78">
        <v>15.101777999999998</v>
      </c>
      <c r="E18" s="68">
        <f t="shared" si="0"/>
        <v>2.9637702262607979</v>
      </c>
      <c r="F18" s="77">
        <v>75.097139999999996</v>
      </c>
      <c r="G18" s="78">
        <v>87.191511999999989</v>
      </c>
      <c r="H18" s="68">
        <f t="shared" si="1"/>
        <v>-13.871042860227034</v>
      </c>
      <c r="I18" s="4"/>
      <c r="L18" s="33"/>
    </row>
    <row r="19" spans="1:90" ht="14.1" customHeight="1" x14ac:dyDescent="0.3">
      <c r="B19" s="29" t="s">
        <v>35</v>
      </c>
      <c r="C19" s="77">
        <v>0</v>
      </c>
      <c r="D19" s="78">
        <v>0</v>
      </c>
      <c r="E19" s="68" t="str">
        <f t="shared" si="0"/>
        <v>-</v>
      </c>
      <c r="F19" s="77">
        <v>0</v>
      </c>
      <c r="G19" s="78">
        <v>0</v>
      </c>
      <c r="H19" s="68" t="str">
        <f t="shared" si="1"/>
        <v>-</v>
      </c>
      <c r="I19" s="4"/>
      <c r="L19" s="33"/>
    </row>
    <row r="20" spans="1:90" ht="14.1" customHeight="1" x14ac:dyDescent="0.25">
      <c r="A20" s="4"/>
      <c r="B20" s="23" t="s">
        <v>26</v>
      </c>
      <c r="C20" s="79">
        <v>77.836211000000006</v>
      </c>
      <c r="D20" s="79">
        <v>78.208058999999992</v>
      </c>
      <c r="E20" s="72">
        <f t="shared" si="0"/>
        <v>-0.47545995227932236</v>
      </c>
      <c r="F20" s="79">
        <v>412.27483100000006</v>
      </c>
      <c r="G20" s="79">
        <v>429.62909099999996</v>
      </c>
      <c r="H20" s="72">
        <f t="shared" si="1"/>
        <v>-4.0393586848614715</v>
      </c>
      <c r="I20" s="64"/>
      <c r="L20" s="34"/>
    </row>
    <row r="21" spans="1:90" ht="14.1" customHeight="1" x14ac:dyDescent="0.25">
      <c r="A21" s="4"/>
      <c r="B21" s="24" t="s">
        <v>27</v>
      </c>
      <c r="C21" s="80">
        <v>4.6722939400000003</v>
      </c>
      <c r="D21" s="81">
        <v>2.8666473969999999</v>
      </c>
      <c r="E21" s="68">
        <f t="shared" si="0"/>
        <v>62.988093509150914</v>
      </c>
      <c r="F21" s="80">
        <v>21.045810398</v>
      </c>
      <c r="G21" s="81">
        <v>16.051133483999998</v>
      </c>
      <c r="H21" s="68">
        <f t="shared" si="1"/>
        <v>31.117284763588614</v>
      </c>
      <c r="I21" s="4"/>
      <c r="L21" s="35"/>
    </row>
    <row r="22" spans="1:90" ht="14.1" customHeight="1" x14ac:dyDescent="0.25">
      <c r="A22" s="4"/>
      <c r="B22" s="23" t="s">
        <v>28</v>
      </c>
      <c r="C22" s="79">
        <v>82.508504940000009</v>
      </c>
      <c r="D22" s="79">
        <v>81.074706396999986</v>
      </c>
      <c r="E22" s="72">
        <f t="shared" si="0"/>
        <v>1.7684905770476878</v>
      </c>
      <c r="F22" s="79">
        <v>433.32064139800008</v>
      </c>
      <c r="G22" s="79">
        <v>445.68022448399995</v>
      </c>
      <c r="H22" s="72">
        <f t="shared" si="1"/>
        <v>-2.7731953106758467</v>
      </c>
      <c r="I22" s="64"/>
      <c r="L22" s="35"/>
    </row>
    <row r="23" spans="1:90" ht="14.1" customHeight="1" x14ac:dyDescent="0.3">
      <c r="A23" s="4"/>
      <c r="B23" s="24" t="str">
        <f>'Por Segmento'!B23</f>
        <v>4    Fornecimento não faturado</v>
      </c>
      <c r="C23" s="80">
        <v>4.9417130000000036</v>
      </c>
      <c r="D23" s="78">
        <v>0.53763600000000222</v>
      </c>
      <c r="E23" s="68">
        <f t="shared" si="0"/>
        <v>819.15589729854082</v>
      </c>
      <c r="F23" s="80">
        <v>-2.5750380000000006</v>
      </c>
      <c r="G23" s="78">
        <v>-4.3801589999999999</v>
      </c>
      <c r="H23" s="68">
        <f t="shared" si="1"/>
        <v>-41.21131219209164</v>
      </c>
      <c r="I23" s="4"/>
      <c r="L23" s="35"/>
    </row>
    <row r="24" spans="1:90" s="6" customFormat="1" ht="14.1" customHeight="1" x14ac:dyDescent="0.25">
      <c r="B24" s="23" t="s">
        <v>29</v>
      </c>
      <c r="C24" s="79">
        <v>87.450217940000016</v>
      </c>
      <c r="D24" s="79">
        <v>81.612342396999992</v>
      </c>
      <c r="E24" s="72">
        <f t="shared" si="0"/>
        <v>7.1531772910057079</v>
      </c>
      <c r="F24" s="79">
        <v>430.74560339800007</v>
      </c>
      <c r="G24" s="79">
        <v>441.30006548399996</v>
      </c>
      <c r="H24" s="72">
        <f t="shared" si="1"/>
        <v>-2.391674715575709</v>
      </c>
      <c r="I24" s="64"/>
      <c r="L24" s="35"/>
    </row>
    <row r="25" spans="1:90" ht="4.5" customHeight="1" thickBot="1" x14ac:dyDescent="0.3">
      <c r="A25" s="4"/>
      <c r="B25" s="12"/>
      <c r="C25" s="13"/>
      <c r="D25" s="13"/>
      <c r="E25" s="13"/>
      <c r="F25" s="93"/>
      <c r="G25" s="94"/>
      <c r="H25" s="51"/>
      <c r="I25" s="4"/>
    </row>
    <row r="26" spans="1:90" hidden="1" x14ac:dyDescent="0.25">
      <c r="A26" s="4"/>
      <c r="B26" s="4"/>
      <c r="C26" s="4"/>
      <c r="D26" s="4"/>
      <c r="E26" s="30"/>
      <c r="F26" s="4"/>
      <c r="G26" s="4"/>
      <c r="H26" s="4"/>
      <c r="I26" s="4"/>
    </row>
    <row r="27" spans="1:90" ht="3.7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0" hidden="1" x14ac:dyDescent="0.25">
      <c r="A28" s="4"/>
      <c r="B28" s="4"/>
      <c r="I28" s="4"/>
    </row>
  </sheetData>
  <mergeCells count="4">
    <mergeCell ref="B2:B3"/>
    <mergeCell ref="C2:E2"/>
    <mergeCell ref="F2:H2"/>
    <mergeCell ref="F25:G25"/>
  </mergeCells>
  <dataValidations count="2">
    <dataValidation allowBlank="1" showInputMessage="1" showErrorMessage="1" promptTitle="Não Digitar" prompt="Não Digitar" sqref="K2:K3" xr:uid="{00000000-0002-0000-0E00-000000000000}"/>
    <dataValidation allowBlank="1" showInputMessage="1" showErrorMessage="1" prompt="Não Digitar" sqref="A6:A11 Q14:CL17 M14:O17 J14:K17 I15:I16" xr:uid="{00000000-0002-0000-0E00-000001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5">
    <tabColor theme="9" tint="-0.249977111117893"/>
  </sheetPr>
  <dimension ref="A1:CL28"/>
  <sheetViews>
    <sheetView showGridLines="0" zoomScaleNormal="100" workbookViewId="0">
      <selection activeCell="B7" sqref="B7"/>
    </sheetView>
  </sheetViews>
  <sheetFormatPr defaultColWidth="0" defaultRowHeight="15" zeroHeight="1" x14ac:dyDescent="0.25"/>
  <cols>
    <col min="1" max="1" width="2" customWidth="1"/>
    <col min="2" max="2" width="47.7109375" customWidth="1"/>
    <col min="3" max="3" width="11" customWidth="1"/>
    <col min="4" max="4" width="11.42578125" customWidth="1"/>
    <col min="5" max="5" width="12.85546875" customWidth="1"/>
    <col min="6" max="6" width="10.42578125" customWidth="1"/>
    <col min="7" max="7" width="10.7109375" customWidth="1"/>
    <col min="8" max="8" width="10" customWidth="1"/>
    <col min="9" max="9" width="1.5703125" customWidth="1"/>
    <col min="10" max="10" width="12.42578125" style="4" hidden="1" customWidth="1"/>
    <col min="11" max="11" width="12.5703125" style="4" hidden="1" customWidth="1"/>
    <col min="12" max="15" width="0" style="4" hidden="1" customWidth="1"/>
    <col min="16" max="16" width="0" hidden="1" customWidth="1"/>
    <col min="17" max="90" width="0" style="4" hidden="1" customWidth="1"/>
    <col min="91" max="16384" width="0" style="4" hidden="1"/>
  </cols>
  <sheetData>
    <row r="1" spans="1:90" s="5" customFormat="1" ht="14.25" customHeight="1" x14ac:dyDescent="0.25">
      <c r="A1" s="3"/>
      <c r="B1" s="3"/>
      <c r="C1" s="3"/>
      <c r="D1" s="3"/>
      <c r="I1" s="3"/>
    </row>
    <row r="2" spans="1:90" ht="15" customHeight="1" thickBot="1" x14ac:dyDescent="0.3">
      <c r="B2" s="89" t="s">
        <v>8</v>
      </c>
      <c r="C2" s="90" t="s">
        <v>6</v>
      </c>
      <c r="D2" s="91"/>
      <c r="E2" s="92"/>
      <c r="F2" s="90" t="s">
        <v>7</v>
      </c>
      <c r="G2" s="91"/>
      <c r="H2" s="92"/>
      <c r="I2" s="28"/>
      <c r="K2" s="31"/>
    </row>
    <row r="3" spans="1:90" ht="15" customHeight="1" thickTop="1" x14ac:dyDescent="0.25">
      <c r="B3" s="89"/>
      <c r="C3" s="2">
        <f>'Por Segmento'!C3</f>
        <v>44317</v>
      </c>
      <c r="D3" s="2">
        <f>'Por Segmento'!D3</f>
        <v>43952</v>
      </c>
      <c r="E3" s="2" t="str">
        <f>'Por Segmento'!E3</f>
        <v>Var. %</v>
      </c>
      <c r="F3" s="2" t="str">
        <f>'Por Segmento'!F3</f>
        <v>5M21</v>
      </c>
      <c r="G3" s="2" t="str">
        <f>'Por Segmento'!G3</f>
        <v>5M20</v>
      </c>
      <c r="H3" s="2" t="str">
        <f>'Por Segmento'!H3</f>
        <v>Var. %</v>
      </c>
      <c r="I3" s="4"/>
      <c r="J3" s="40"/>
      <c r="K3" s="15"/>
    </row>
    <row r="4" spans="1:90" ht="3.75" customHeight="1" x14ac:dyDescent="0.25">
      <c r="B4" s="7"/>
      <c r="C4" s="8"/>
      <c r="D4" s="8"/>
      <c r="E4" s="8"/>
      <c r="G4" s="8"/>
      <c r="I4" s="4"/>
    </row>
    <row r="5" spans="1:90" ht="3" customHeight="1" x14ac:dyDescent="0.25">
      <c r="A5" s="4"/>
      <c r="B5" s="42"/>
      <c r="C5" s="43"/>
      <c r="D5" s="43"/>
      <c r="E5" s="43"/>
      <c r="F5" s="43"/>
      <c r="G5" s="43"/>
      <c r="H5" s="43"/>
      <c r="I5" s="4"/>
    </row>
    <row r="6" spans="1:90" ht="3" customHeight="1" x14ac:dyDescent="0.25">
      <c r="A6" s="5"/>
      <c r="B6" s="7"/>
      <c r="C6" s="11"/>
      <c r="D6" s="11"/>
      <c r="E6" s="11"/>
      <c r="F6" s="11"/>
      <c r="G6" s="11"/>
      <c r="H6" s="11"/>
      <c r="I6" s="4"/>
    </row>
    <row r="7" spans="1:90" ht="14.1" customHeight="1" x14ac:dyDescent="0.3">
      <c r="A7" s="5"/>
      <c r="B7" s="44" t="s">
        <v>1</v>
      </c>
      <c r="C7" s="75">
        <v>120.710742</v>
      </c>
      <c r="D7" s="76">
        <v>113.26469899999999</v>
      </c>
      <c r="E7" s="71">
        <f>IF(OR(AND(C7&lt;=0,D7&gt;=0),AND(C7&gt;=0,D7&lt;=0),C7=D7),"-",IF((C7/D7-1)*100&gt;0,(C7/D7-1)*100,(C7/D7-1)*100))</f>
        <v>6.5740191478370624</v>
      </c>
      <c r="F7" s="75">
        <v>564.87822800000004</v>
      </c>
      <c r="G7" s="76">
        <v>559.64824899999996</v>
      </c>
      <c r="H7" s="71">
        <f>IF(OR(AND(F7&lt;=0,G7&gt;=0),AND(F7&gt;=0,G7&lt;=0),F7=G7),"-",IF((F7/G7-1)*100&gt;0,(F7/G7-1)*100,(F7/G7-1)*100))</f>
        <v>0.9345118133301078</v>
      </c>
      <c r="I7" s="64"/>
      <c r="L7" s="32"/>
    </row>
    <row r="8" spans="1:90" ht="14.1" customHeight="1" x14ac:dyDescent="0.3">
      <c r="A8" s="5"/>
      <c r="B8" s="44" t="s">
        <v>2</v>
      </c>
      <c r="C8" s="75">
        <v>37.977760943999996</v>
      </c>
      <c r="D8" s="76">
        <v>37.498366383000004</v>
      </c>
      <c r="E8" s="71">
        <f t="shared" ref="E8:E24" si="0">IF(OR(AND(C8&lt;=0,D8&gt;=0),AND(C8&gt;=0,D8&lt;=0),C8=D8),"-",IF((C8/D8-1)*100&gt;0,(C8/D8-1)*100,(C8/D8-1)*100))</f>
        <v>1.278441188886914</v>
      </c>
      <c r="F8" s="75">
        <v>176.67983834899997</v>
      </c>
      <c r="G8" s="76">
        <v>185.63650032200002</v>
      </c>
      <c r="H8" s="71">
        <f t="shared" ref="H8:H24" si="1">IF(OR(AND(F8&lt;=0,G8&gt;=0),AND(F8&gt;=0,G8&lt;=0),F8=G8),"-",IF((F8/G8-1)*100&gt;0,(F8/G8-1)*100,(F8/G8-1)*100))</f>
        <v>-4.8248388422880595</v>
      </c>
      <c r="I8" s="64"/>
      <c r="L8" s="32"/>
    </row>
    <row r="9" spans="1:90" ht="14.1" customHeight="1" x14ac:dyDescent="0.3">
      <c r="A9" s="5"/>
      <c r="B9" s="29" t="s">
        <v>30</v>
      </c>
      <c r="C9" s="77">
        <v>21.683643999999997</v>
      </c>
      <c r="D9" s="78">
        <v>23.405540999999999</v>
      </c>
      <c r="E9" s="68">
        <f t="shared" si="0"/>
        <v>-7.3567921373832057</v>
      </c>
      <c r="F9" s="77">
        <v>102.574851</v>
      </c>
      <c r="G9" s="78">
        <v>117.341272</v>
      </c>
      <c r="H9" s="68">
        <f t="shared" si="1"/>
        <v>-12.584166464464442</v>
      </c>
      <c r="I9" s="4"/>
      <c r="L9" s="38"/>
    </row>
    <row r="10" spans="1:90" ht="14.1" customHeight="1" x14ac:dyDescent="0.3">
      <c r="A10" s="5"/>
      <c r="B10" s="29" t="s">
        <v>31</v>
      </c>
      <c r="C10" s="77">
        <v>16.294116943999999</v>
      </c>
      <c r="D10" s="78">
        <v>14.092825382999999</v>
      </c>
      <c r="E10" s="68">
        <f t="shared" si="0"/>
        <v>15.619944909381989</v>
      </c>
      <c r="F10" s="77">
        <v>74.104987348999984</v>
      </c>
      <c r="G10" s="78">
        <v>68.295228322000014</v>
      </c>
      <c r="H10" s="68">
        <f t="shared" si="1"/>
        <v>8.5068300813169184</v>
      </c>
      <c r="I10" s="4"/>
      <c r="L10" s="33"/>
    </row>
    <row r="11" spans="1:90" ht="14.1" customHeight="1" x14ac:dyDescent="0.3">
      <c r="A11" s="5"/>
      <c r="B11" s="44" t="s">
        <v>3</v>
      </c>
      <c r="C11" s="75">
        <v>54.974332647999994</v>
      </c>
      <c r="D11" s="76">
        <v>50.237159373000004</v>
      </c>
      <c r="E11" s="71">
        <f t="shared" si="0"/>
        <v>9.4296200942165278</v>
      </c>
      <c r="F11" s="75">
        <v>253.44027104099996</v>
      </c>
      <c r="G11" s="76">
        <v>276.86908925199998</v>
      </c>
      <c r="H11" s="71">
        <f t="shared" si="1"/>
        <v>-8.4620563004328844</v>
      </c>
      <c r="I11" s="64"/>
      <c r="J11" s="39"/>
      <c r="L11" s="32"/>
    </row>
    <row r="12" spans="1:90" ht="14.1" customHeight="1" x14ac:dyDescent="0.3">
      <c r="A12" s="4"/>
      <c r="B12" s="29" t="s">
        <v>32</v>
      </c>
      <c r="C12" s="77">
        <v>50.057296999999998</v>
      </c>
      <c r="D12" s="78">
        <v>47.763381000000003</v>
      </c>
      <c r="E12" s="68">
        <f t="shared" si="0"/>
        <v>4.8026667123920674</v>
      </c>
      <c r="F12" s="77">
        <v>230.66195000000002</v>
      </c>
      <c r="G12" s="78">
        <v>261.46556099999998</v>
      </c>
      <c r="H12" s="68">
        <f t="shared" si="1"/>
        <v>-11.781135107120267</v>
      </c>
      <c r="I12" s="4"/>
      <c r="L12" s="33"/>
    </row>
    <row r="13" spans="1:90" ht="14.1" customHeight="1" x14ac:dyDescent="0.3">
      <c r="B13" s="29" t="s">
        <v>33</v>
      </c>
      <c r="C13" s="77">
        <v>4.9170356479999997</v>
      </c>
      <c r="D13" s="78">
        <v>2.4737783729999996</v>
      </c>
      <c r="E13" s="68">
        <f t="shared" si="0"/>
        <v>98.766215343576391</v>
      </c>
      <c r="F13" s="77">
        <v>22.778321040999998</v>
      </c>
      <c r="G13" s="78">
        <v>15.403528251999996</v>
      </c>
      <c r="H13" s="68">
        <f t="shared" si="1"/>
        <v>47.877295826963916</v>
      </c>
      <c r="I13" s="4"/>
      <c r="L13" s="33"/>
    </row>
    <row r="14" spans="1:90" s="5" customFormat="1" ht="14.1" customHeight="1" x14ac:dyDescent="0.3">
      <c r="A14" s="3"/>
      <c r="B14" s="44" t="s">
        <v>5</v>
      </c>
      <c r="C14" s="75">
        <v>30.261948</v>
      </c>
      <c r="D14" s="76">
        <v>29.320337000000002</v>
      </c>
      <c r="E14" s="71">
        <f t="shared" si="0"/>
        <v>3.2114603594085578</v>
      </c>
      <c r="F14" s="75">
        <v>145.00586200000001</v>
      </c>
      <c r="G14" s="76">
        <v>140.85190000000003</v>
      </c>
      <c r="H14" s="71">
        <f t="shared" si="1"/>
        <v>2.9491700147459721</v>
      </c>
      <c r="I14" s="64"/>
      <c r="J14" s="15"/>
      <c r="K14" s="15"/>
      <c r="L14" s="32"/>
      <c r="M14" s="15"/>
      <c r="N14" s="15"/>
      <c r="O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</row>
    <row r="15" spans="1:90" s="5" customFormat="1" ht="14.1" customHeight="1" x14ac:dyDescent="0.3">
      <c r="A15" s="3"/>
      <c r="B15" s="29" t="s">
        <v>36</v>
      </c>
      <c r="C15" s="77">
        <v>30.261948</v>
      </c>
      <c r="D15" s="78">
        <v>29.320337000000002</v>
      </c>
      <c r="E15" s="68">
        <f t="shared" si="0"/>
        <v>3.2114603594085578</v>
      </c>
      <c r="F15" s="77">
        <v>145.00586200000001</v>
      </c>
      <c r="G15" s="78">
        <v>140.85190000000003</v>
      </c>
      <c r="H15" s="68">
        <f t="shared" si="1"/>
        <v>2.9491700147459721</v>
      </c>
      <c r="I15" s="15"/>
      <c r="J15" s="15"/>
      <c r="K15" s="15"/>
      <c r="L15" s="33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5" customFormat="1" ht="14.1" customHeight="1" x14ac:dyDescent="0.3">
      <c r="A16" s="3"/>
      <c r="B16" s="29" t="s">
        <v>37</v>
      </c>
      <c r="C16" s="77">
        <v>0</v>
      </c>
      <c r="D16" s="78">
        <v>0</v>
      </c>
      <c r="E16" s="68" t="str">
        <f t="shared" si="0"/>
        <v>-</v>
      </c>
      <c r="F16" s="77">
        <v>0</v>
      </c>
      <c r="G16" s="78">
        <v>0</v>
      </c>
      <c r="H16" s="68" t="str">
        <f t="shared" si="1"/>
        <v>-</v>
      </c>
      <c r="I16" s="15"/>
      <c r="J16" s="15"/>
      <c r="K16" s="15"/>
      <c r="L16" s="33"/>
      <c r="M16" s="15"/>
      <c r="N16" s="15"/>
      <c r="O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5" customFormat="1" ht="14.1" customHeight="1" x14ac:dyDescent="0.3">
      <c r="A17" s="3"/>
      <c r="B17" s="44" t="s">
        <v>4</v>
      </c>
      <c r="C17" s="75">
        <v>31.594660000000001</v>
      </c>
      <c r="D17" s="76">
        <v>29.982750999999997</v>
      </c>
      <c r="E17" s="71">
        <f t="shared" si="0"/>
        <v>5.3761210904229806</v>
      </c>
      <c r="F17" s="75">
        <v>162.68145100000004</v>
      </c>
      <c r="G17" s="76">
        <v>161.142596</v>
      </c>
      <c r="H17" s="71">
        <f t="shared" si="1"/>
        <v>0.95496475680461046</v>
      </c>
      <c r="I17" s="64"/>
      <c r="J17" s="16"/>
      <c r="K17" s="16"/>
      <c r="L17" s="32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ht="14.1" customHeight="1" x14ac:dyDescent="0.3">
      <c r="B18" s="29" t="s">
        <v>34</v>
      </c>
      <c r="C18" s="77">
        <v>31.594660000000001</v>
      </c>
      <c r="D18" s="78">
        <v>29.982750999999997</v>
      </c>
      <c r="E18" s="68">
        <f t="shared" si="0"/>
        <v>5.3761210904229806</v>
      </c>
      <c r="F18" s="77">
        <v>162.68145100000004</v>
      </c>
      <c r="G18" s="78">
        <v>161.142596</v>
      </c>
      <c r="H18" s="68">
        <f t="shared" si="1"/>
        <v>0.95496475680461046</v>
      </c>
      <c r="I18" s="4"/>
      <c r="L18" s="33"/>
    </row>
    <row r="19" spans="1:90" ht="14.1" customHeight="1" x14ac:dyDescent="0.3">
      <c r="B19" s="29" t="s">
        <v>35</v>
      </c>
      <c r="C19" s="77">
        <v>0</v>
      </c>
      <c r="D19" s="78">
        <v>0</v>
      </c>
      <c r="E19" s="68" t="str">
        <f t="shared" si="0"/>
        <v>-</v>
      </c>
      <c r="F19" s="77">
        <v>0</v>
      </c>
      <c r="G19" s="78">
        <v>0</v>
      </c>
      <c r="H19" s="68" t="str">
        <f t="shared" si="1"/>
        <v>-</v>
      </c>
      <c r="I19" s="4"/>
      <c r="L19" s="33"/>
    </row>
    <row r="20" spans="1:90" ht="14.1" customHeight="1" x14ac:dyDescent="0.25">
      <c r="A20" s="4"/>
      <c r="B20" s="23" t="s">
        <v>26</v>
      </c>
      <c r="C20" s="79">
        <v>254.308291</v>
      </c>
      <c r="D20" s="79">
        <v>243.73670899999999</v>
      </c>
      <c r="E20" s="72">
        <f t="shared" si="0"/>
        <v>4.3372957825569047</v>
      </c>
      <c r="F20" s="79">
        <v>1205.802342</v>
      </c>
      <c r="G20" s="79">
        <v>1240.449578</v>
      </c>
      <c r="H20" s="72">
        <f t="shared" si="1"/>
        <v>-2.7931192540580629</v>
      </c>
      <c r="I20" s="64"/>
      <c r="L20" s="34"/>
    </row>
    <row r="21" spans="1:90" ht="14.1" customHeight="1" x14ac:dyDescent="0.25">
      <c r="A21" s="4"/>
      <c r="B21" s="24" t="s">
        <v>27</v>
      </c>
      <c r="C21" s="80">
        <v>21.211152591999998</v>
      </c>
      <c r="D21" s="81">
        <v>16.566603755999999</v>
      </c>
      <c r="E21" s="68">
        <f t="shared" si="0"/>
        <v>28.035612515437048</v>
      </c>
      <c r="F21" s="80">
        <v>96.883308389999982</v>
      </c>
      <c r="G21" s="81">
        <v>83.698756574000015</v>
      </c>
      <c r="H21" s="68">
        <f t="shared" si="1"/>
        <v>15.752386720755162</v>
      </c>
      <c r="I21" s="4"/>
      <c r="L21" s="35"/>
    </row>
    <row r="22" spans="1:90" ht="14.1" customHeight="1" x14ac:dyDescent="0.25">
      <c r="A22" s="4"/>
      <c r="B22" s="23" t="s">
        <v>28</v>
      </c>
      <c r="C22" s="79">
        <v>275.51944359200002</v>
      </c>
      <c r="D22" s="79">
        <v>260.30331275599997</v>
      </c>
      <c r="E22" s="72">
        <f t="shared" si="0"/>
        <v>5.8455386813548449</v>
      </c>
      <c r="F22" s="79">
        <v>1302.6856503899999</v>
      </c>
      <c r="G22" s="79">
        <v>1324.148334574</v>
      </c>
      <c r="H22" s="72">
        <f t="shared" si="1"/>
        <v>-1.6208670602531172</v>
      </c>
      <c r="I22" s="64"/>
      <c r="L22" s="35"/>
    </row>
    <row r="23" spans="1:90" ht="14.1" customHeight="1" x14ac:dyDescent="0.3">
      <c r="A23" s="4"/>
      <c r="B23" s="24" t="str">
        <f>'Por Segmento'!B23</f>
        <v>4    Fornecimento não faturado</v>
      </c>
      <c r="C23" s="80">
        <v>1.8843349999999919</v>
      </c>
      <c r="D23" s="78">
        <v>3.2447270000000135</v>
      </c>
      <c r="E23" s="68">
        <f t="shared" si="0"/>
        <v>-41.92623909499985</v>
      </c>
      <c r="F23" s="80">
        <v>20.390918000000006</v>
      </c>
      <c r="G23" s="78">
        <v>-9.1623469999999951</v>
      </c>
      <c r="H23" s="68" t="str">
        <f t="shared" si="1"/>
        <v>-</v>
      </c>
      <c r="I23" s="4"/>
      <c r="L23" s="35"/>
    </row>
    <row r="24" spans="1:90" s="6" customFormat="1" ht="14.1" customHeight="1" x14ac:dyDescent="0.25">
      <c r="B24" s="23" t="s">
        <v>29</v>
      </c>
      <c r="C24" s="79">
        <v>277.40377859199998</v>
      </c>
      <c r="D24" s="79">
        <v>263.54803975599998</v>
      </c>
      <c r="E24" s="72">
        <f t="shared" si="0"/>
        <v>5.2573864138120818</v>
      </c>
      <c r="F24" s="79">
        <v>1323.0765683899999</v>
      </c>
      <c r="G24" s="79">
        <v>1314.9859875740001</v>
      </c>
      <c r="H24" s="72">
        <f t="shared" si="1"/>
        <v>0.61525985010122408</v>
      </c>
      <c r="I24" s="64"/>
      <c r="L24" s="35"/>
    </row>
    <row r="25" spans="1:90" ht="4.5" customHeight="1" thickBot="1" x14ac:dyDescent="0.3">
      <c r="A25" s="4"/>
      <c r="B25" s="12"/>
      <c r="C25" s="13"/>
      <c r="D25" s="13"/>
      <c r="E25" s="13"/>
      <c r="F25" s="93"/>
      <c r="G25" s="94"/>
      <c r="H25" s="51"/>
      <c r="I25" s="4"/>
    </row>
    <row r="26" spans="1:90" hidden="1" x14ac:dyDescent="0.25">
      <c r="A26" s="4"/>
      <c r="B26" s="4"/>
      <c r="C26" s="4"/>
      <c r="D26" s="4"/>
      <c r="E26" s="30"/>
      <c r="F26" s="4"/>
      <c r="G26" s="4"/>
      <c r="H26" s="4"/>
      <c r="I26" s="4"/>
    </row>
    <row r="27" spans="1:90" ht="3.7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0" hidden="1" x14ac:dyDescent="0.25">
      <c r="A28" s="4"/>
      <c r="B28" s="4"/>
      <c r="I28" s="4"/>
    </row>
  </sheetData>
  <mergeCells count="4">
    <mergeCell ref="B2:B3"/>
    <mergeCell ref="C2:E2"/>
    <mergeCell ref="F2:H2"/>
    <mergeCell ref="F25:G25"/>
  </mergeCells>
  <dataValidations count="2">
    <dataValidation allowBlank="1" showInputMessage="1" showErrorMessage="1" prompt="Não Digitar" sqref="A6:A11 Q14:CL17 M14:O17 J14:K17 I15:I16" xr:uid="{00000000-0002-0000-0F00-000000000000}"/>
    <dataValidation allowBlank="1" showInputMessage="1" showErrorMessage="1" promptTitle="Não Digitar" prompt="Não Digitar" sqref="K2:K3" xr:uid="{00000000-0002-0000-0F00-000001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3"/>
  <dimension ref="A6:A162"/>
  <sheetViews>
    <sheetView workbookViewId="0">
      <selection sqref="A1:A1048576"/>
    </sheetView>
  </sheetViews>
  <sheetFormatPr defaultRowHeight="15" x14ac:dyDescent="0.25"/>
  <cols>
    <col min="1" max="1" width="77.42578125" style="1" bestFit="1" customWidth="1"/>
  </cols>
  <sheetData>
    <row r="6" spans="1:1" x14ac:dyDescent="0.25">
      <c r="A6" s="1" t="s">
        <v>0</v>
      </c>
    </row>
    <row r="7" spans="1:1" x14ac:dyDescent="0.25">
      <c r="A7" s="1" t="str">
        <f>$C$1&amp;B7</f>
        <v/>
      </c>
    </row>
    <row r="8" spans="1:1" x14ac:dyDescent="0.25">
      <c r="A8" s="1" t="str">
        <f t="shared" ref="A8:A18" si="0">$C$1&amp;B8</f>
        <v/>
      </c>
    </row>
    <row r="9" spans="1:1" x14ac:dyDescent="0.25">
      <c r="A9" s="1" t="str">
        <f t="shared" si="0"/>
        <v/>
      </c>
    </row>
    <row r="10" spans="1:1" x14ac:dyDescent="0.25">
      <c r="A10" s="1" t="str">
        <f t="shared" si="0"/>
        <v/>
      </c>
    </row>
    <row r="11" spans="1:1" x14ac:dyDescent="0.25">
      <c r="A11" s="1" t="str">
        <f t="shared" si="0"/>
        <v/>
      </c>
    </row>
    <row r="12" spans="1:1" x14ac:dyDescent="0.25">
      <c r="A12" s="1" t="str">
        <f t="shared" si="0"/>
        <v/>
      </c>
    </row>
    <row r="13" spans="1:1" x14ac:dyDescent="0.25">
      <c r="A13" s="1" t="str">
        <f t="shared" si="0"/>
        <v/>
      </c>
    </row>
    <row r="14" spans="1:1" x14ac:dyDescent="0.25">
      <c r="A14" s="1" t="str">
        <f t="shared" si="0"/>
        <v/>
      </c>
    </row>
    <row r="15" spans="1:1" x14ac:dyDescent="0.25">
      <c r="A15" s="1" t="str">
        <f t="shared" si="0"/>
        <v/>
      </c>
    </row>
    <row r="16" spans="1:1" x14ac:dyDescent="0.25">
      <c r="A16" s="1" t="str">
        <f t="shared" si="0"/>
        <v/>
      </c>
    </row>
    <row r="17" spans="1:1" x14ac:dyDescent="0.25">
      <c r="A17" s="1" t="str">
        <f t="shared" si="0"/>
        <v/>
      </c>
    </row>
    <row r="18" spans="1:1" x14ac:dyDescent="0.25">
      <c r="A18" s="1" t="str">
        <f t="shared" si="0"/>
        <v/>
      </c>
    </row>
    <row r="24" spans="1:1" x14ac:dyDescent="0.25">
      <c r="A24" s="1" t="s">
        <v>0</v>
      </c>
    </row>
    <row r="25" spans="1:1" x14ac:dyDescent="0.25">
      <c r="A25" s="1" t="str">
        <f>$C$1&amp;B25</f>
        <v/>
      </c>
    </row>
    <row r="26" spans="1:1" x14ac:dyDescent="0.25">
      <c r="A26" s="1" t="str">
        <f t="shared" ref="A26:A36" si="1">$C$1&amp;B26</f>
        <v/>
      </c>
    </row>
    <row r="27" spans="1:1" x14ac:dyDescent="0.25">
      <c r="A27" s="1" t="str">
        <f t="shared" si="1"/>
        <v/>
      </c>
    </row>
    <row r="28" spans="1:1" x14ac:dyDescent="0.25">
      <c r="A28" s="1" t="str">
        <f t="shared" si="1"/>
        <v/>
      </c>
    </row>
    <row r="29" spans="1:1" x14ac:dyDescent="0.25">
      <c r="A29" s="1" t="str">
        <f t="shared" si="1"/>
        <v/>
      </c>
    </row>
    <row r="30" spans="1:1" x14ac:dyDescent="0.25">
      <c r="A30" s="1" t="str">
        <f t="shared" si="1"/>
        <v/>
      </c>
    </row>
    <row r="31" spans="1:1" x14ac:dyDescent="0.25">
      <c r="A31" s="1" t="str">
        <f t="shared" si="1"/>
        <v/>
      </c>
    </row>
    <row r="32" spans="1:1" x14ac:dyDescent="0.25">
      <c r="A32" s="1" t="str">
        <f t="shared" si="1"/>
        <v/>
      </c>
    </row>
    <row r="33" spans="1:1" x14ac:dyDescent="0.25">
      <c r="A33" s="1" t="str">
        <f t="shared" si="1"/>
        <v/>
      </c>
    </row>
    <row r="34" spans="1:1" x14ac:dyDescent="0.25">
      <c r="A34" s="1" t="str">
        <f t="shared" si="1"/>
        <v/>
      </c>
    </row>
    <row r="35" spans="1:1" x14ac:dyDescent="0.25">
      <c r="A35" s="1" t="str">
        <f t="shared" si="1"/>
        <v/>
      </c>
    </row>
    <row r="36" spans="1:1" x14ac:dyDescent="0.25">
      <c r="A36" s="1" t="str">
        <f t="shared" si="1"/>
        <v/>
      </c>
    </row>
    <row r="42" spans="1:1" x14ac:dyDescent="0.25">
      <c r="A42" s="1" t="s">
        <v>0</v>
      </c>
    </row>
    <row r="43" spans="1:1" x14ac:dyDescent="0.25">
      <c r="A43" s="1" t="str">
        <f>$C$1&amp;B43</f>
        <v/>
      </c>
    </row>
    <row r="44" spans="1:1" x14ac:dyDescent="0.25">
      <c r="A44" s="1" t="str">
        <f t="shared" ref="A44:A54" si="2">$C$1&amp;B44</f>
        <v/>
      </c>
    </row>
    <row r="45" spans="1:1" x14ac:dyDescent="0.25">
      <c r="A45" s="1" t="str">
        <f t="shared" si="2"/>
        <v/>
      </c>
    </row>
    <row r="46" spans="1:1" x14ac:dyDescent="0.25">
      <c r="A46" s="1" t="str">
        <f t="shared" si="2"/>
        <v/>
      </c>
    </row>
    <row r="47" spans="1:1" x14ac:dyDescent="0.25">
      <c r="A47" s="1" t="str">
        <f t="shared" si="2"/>
        <v/>
      </c>
    </row>
    <row r="48" spans="1:1" x14ac:dyDescent="0.25">
      <c r="A48" s="1" t="str">
        <f t="shared" si="2"/>
        <v/>
      </c>
    </row>
    <row r="49" spans="1:1" x14ac:dyDescent="0.25">
      <c r="A49" s="1" t="str">
        <f t="shared" si="2"/>
        <v/>
      </c>
    </row>
    <row r="50" spans="1:1" x14ac:dyDescent="0.25">
      <c r="A50" s="1" t="str">
        <f t="shared" si="2"/>
        <v/>
      </c>
    </row>
    <row r="51" spans="1:1" x14ac:dyDescent="0.25">
      <c r="A51" s="1" t="str">
        <f t="shared" si="2"/>
        <v/>
      </c>
    </row>
    <row r="52" spans="1:1" x14ac:dyDescent="0.25">
      <c r="A52" s="1" t="str">
        <f t="shared" si="2"/>
        <v/>
      </c>
    </row>
    <row r="53" spans="1:1" x14ac:dyDescent="0.25">
      <c r="A53" s="1" t="str">
        <f t="shared" si="2"/>
        <v/>
      </c>
    </row>
    <row r="54" spans="1:1" x14ac:dyDescent="0.25">
      <c r="A54" s="1" t="str">
        <f t="shared" si="2"/>
        <v/>
      </c>
    </row>
    <row r="60" spans="1:1" x14ac:dyDescent="0.25">
      <c r="A60" s="1" t="s">
        <v>0</v>
      </c>
    </row>
    <row r="61" spans="1:1" x14ac:dyDescent="0.25">
      <c r="A61" s="1" t="str">
        <f>$C$1&amp;B61</f>
        <v/>
      </c>
    </row>
    <row r="62" spans="1:1" x14ac:dyDescent="0.25">
      <c r="A62" s="1" t="str">
        <f t="shared" ref="A62:A72" si="3">$C$1&amp;B62</f>
        <v/>
      </c>
    </row>
    <row r="63" spans="1:1" x14ac:dyDescent="0.25">
      <c r="A63" s="1" t="str">
        <f t="shared" si="3"/>
        <v/>
      </c>
    </row>
    <row r="64" spans="1:1" x14ac:dyDescent="0.25">
      <c r="A64" s="1" t="str">
        <f t="shared" si="3"/>
        <v/>
      </c>
    </row>
    <row r="65" spans="1:1" x14ac:dyDescent="0.25">
      <c r="A65" s="1" t="str">
        <f t="shared" si="3"/>
        <v/>
      </c>
    </row>
    <row r="66" spans="1:1" x14ac:dyDescent="0.25">
      <c r="A66" s="1" t="str">
        <f t="shared" si="3"/>
        <v/>
      </c>
    </row>
    <row r="67" spans="1:1" x14ac:dyDescent="0.25">
      <c r="A67" s="1" t="str">
        <f t="shared" si="3"/>
        <v/>
      </c>
    </row>
    <row r="68" spans="1:1" x14ac:dyDescent="0.25">
      <c r="A68" s="1" t="str">
        <f t="shared" si="3"/>
        <v/>
      </c>
    </row>
    <row r="69" spans="1:1" x14ac:dyDescent="0.25">
      <c r="A69" s="1" t="str">
        <f t="shared" si="3"/>
        <v/>
      </c>
    </row>
    <row r="70" spans="1:1" x14ac:dyDescent="0.25">
      <c r="A70" s="1" t="str">
        <f t="shared" si="3"/>
        <v/>
      </c>
    </row>
    <row r="71" spans="1:1" x14ac:dyDescent="0.25">
      <c r="A71" s="1" t="str">
        <f t="shared" si="3"/>
        <v/>
      </c>
    </row>
    <row r="72" spans="1:1" x14ac:dyDescent="0.25">
      <c r="A72" s="1" t="str">
        <f t="shared" si="3"/>
        <v/>
      </c>
    </row>
    <row r="78" spans="1:1" x14ac:dyDescent="0.25">
      <c r="A78" s="1" t="s">
        <v>0</v>
      </c>
    </row>
    <row r="79" spans="1:1" x14ac:dyDescent="0.25">
      <c r="A79" s="1" t="str">
        <f>$C$1&amp;B79</f>
        <v/>
      </c>
    </row>
    <row r="80" spans="1:1" x14ac:dyDescent="0.25">
      <c r="A80" s="1" t="str">
        <f t="shared" ref="A80:A90" si="4">$C$1&amp;B80</f>
        <v/>
      </c>
    </row>
    <row r="81" spans="1:1" x14ac:dyDescent="0.25">
      <c r="A81" s="1" t="str">
        <f t="shared" si="4"/>
        <v/>
      </c>
    </row>
    <row r="82" spans="1:1" x14ac:dyDescent="0.25">
      <c r="A82" s="1" t="str">
        <f t="shared" si="4"/>
        <v/>
      </c>
    </row>
    <row r="83" spans="1:1" x14ac:dyDescent="0.25">
      <c r="A83" s="1" t="str">
        <f t="shared" si="4"/>
        <v/>
      </c>
    </row>
    <row r="84" spans="1:1" x14ac:dyDescent="0.25">
      <c r="A84" s="1" t="str">
        <f t="shared" si="4"/>
        <v/>
      </c>
    </row>
    <row r="85" spans="1:1" x14ac:dyDescent="0.25">
      <c r="A85" s="1" t="str">
        <f t="shared" si="4"/>
        <v/>
      </c>
    </row>
    <row r="86" spans="1:1" x14ac:dyDescent="0.25">
      <c r="A86" s="1" t="str">
        <f t="shared" si="4"/>
        <v/>
      </c>
    </row>
    <row r="87" spans="1:1" x14ac:dyDescent="0.25">
      <c r="A87" s="1" t="str">
        <f t="shared" si="4"/>
        <v/>
      </c>
    </row>
    <row r="88" spans="1:1" x14ac:dyDescent="0.25">
      <c r="A88" s="1" t="str">
        <f t="shared" si="4"/>
        <v/>
      </c>
    </row>
    <row r="89" spans="1:1" x14ac:dyDescent="0.25">
      <c r="A89" s="1" t="str">
        <f t="shared" si="4"/>
        <v/>
      </c>
    </row>
    <row r="90" spans="1:1" x14ac:dyDescent="0.25">
      <c r="A90" s="1" t="str">
        <f t="shared" si="4"/>
        <v/>
      </c>
    </row>
    <row r="96" spans="1:1" x14ac:dyDescent="0.25">
      <c r="A96" s="1" t="s">
        <v>0</v>
      </c>
    </row>
    <row r="97" spans="1:1" x14ac:dyDescent="0.25">
      <c r="A97" s="1" t="str">
        <f>$C$1&amp;B97</f>
        <v/>
      </c>
    </row>
    <row r="98" spans="1:1" x14ac:dyDescent="0.25">
      <c r="A98" s="1" t="str">
        <f t="shared" ref="A98:A108" si="5">$C$1&amp;B98</f>
        <v/>
      </c>
    </row>
    <row r="99" spans="1:1" x14ac:dyDescent="0.25">
      <c r="A99" s="1" t="str">
        <f t="shared" si="5"/>
        <v/>
      </c>
    </row>
    <row r="100" spans="1:1" x14ac:dyDescent="0.25">
      <c r="A100" s="1" t="str">
        <f t="shared" si="5"/>
        <v/>
      </c>
    </row>
    <row r="101" spans="1:1" x14ac:dyDescent="0.25">
      <c r="A101" s="1" t="str">
        <f t="shared" si="5"/>
        <v/>
      </c>
    </row>
    <row r="102" spans="1:1" x14ac:dyDescent="0.25">
      <c r="A102" s="1" t="str">
        <f t="shared" si="5"/>
        <v/>
      </c>
    </row>
    <row r="103" spans="1:1" x14ac:dyDescent="0.25">
      <c r="A103" s="1" t="str">
        <f t="shared" si="5"/>
        <v/>
      </c>
    </row>
    <row r="104" spans="1:1" x14ac:dyDescent="0.25">
      <c r="A104" s="1" t="str">
        <f t="shared" si="5"/>
        <v/>
      </c>
    </row>
    <row r="105" spans="1:1" x14ac:dyDescent="0.25">
      <c r="A105" s="1" t="str">
        <f t="shared" si="5"/>
        <v/>
      </c>
    </row>
    <row r="106" spans="1:1" x14ac:dyDescent="0.25">
      <c r="A106" s="1" t="str">
        <f t="shared" si="5"/>
        <v/>
      </c>
    </row>
    <row r="107" spans="1:1" x14ac:dyDescent="0.25">
      <c r="A107" s="1" t="str">
        <f t="shared" si="5"/>
        <v/>
      </c>
    </row>
    <row r="108" spans="1:1" x14ac:dyDescent="0.25">
      <c r="A108" s="1" t="str">
        <f t="shared" si="5"/>
        <v/>
      </c>
    </row>
    <row r="114" spans="1:1" x14ac:dyDescent="0.25">
      <c r="A114" s="1" t="s">
        <v>0</v>
      </c>
    </row>
    <row r="115" spans="1:1" x14ac:dyDescent="0.25">
      <c r="A115" s="1" t="str">
        <f>$C$1&amp;B115</f>
        <v/>
      </c>
    </row>
    <row r="116" spans="1:1" x14ac:dyDescent="0.25">
      <c r="A116" s="1" t="str">
        <f t="shared" ref="A116:A126" si="6">$C$1&amp;B116</f>
        <v/>
      </c>
    </row>
    <row r="117" spans="1:1" x14ac:dyDescent="0.25">
      <c r="A117" s="1" t="str">
        <f t="shared" si="6"/>
        <v/>
      </c>
    </row>
    <row r="118" spans="1:1" x14ac:dyDescent="0.25">
      <c r="A118" s="1" t="str">
        <f t="shared" si="6"/>
        <v/>
      </c>
    </row>
    <row r="119" spans="1:1" x14ac:dyDescent="0.25">
      <c r="A119" s="1" t="str">
        <f t="shared" si="6"/>
        <v/>
      </c>
    </row>
    <row r="120" spans="1:1" x14ac:dyDescent="0.25">
      <c r="A120" s="1" t="str">
        <f t="shared" si="6"/>
        <v/>
      </c>
    </row>
    <row r="121" spans="1:1" x14ac:dyDescent="0.25">
      <c r="A121" s="1" t="str">
        <f t="shared" si="6"/>
        <v/>
      </c>
    </row>
    <row r="122" spans="1:1" x14ac:dyDescent="0.25">
      <c r="A122" s="1" t="str">
        <f t="shared" si="6"/>
        <v/>
      </c>
    </row>
    <row r="123" spans="1:1" x14ac:dyDescent="0.25">
      <c r="A123" s="1" t="str">
        <f t="shared" si="6"/>
        <v/>
      </c>
    </row>
    <row r="124" spans="1:1" x14ac:dyDescent="0.25">
      <c r="A124" s="1" t="str">
        <f t="shared" si="6"/>
        <v/>
      </c>
    </row>
    <row r="125" spans="1:1" x14ac:dyDescent="0.25">
      <c r="A125" s="1" t="str">
        <f t="shared" si="6"/>
        <v/>
      </c>
    </row>
    <row r="126" spans="1:1" x14ac:dyDescent="0.25">
      <c r="A126" s="1" t="str">
        <f t="shared" si="6"/>
        <v/>
      </c>
    </row>
    <row r="132" spans="1:1" x14ac:dyDescent="0.25">
      <c r="A132" s="1" t="s">
        <v>0</v>
      </c>
    </row>
    <row r="133" spans="1:1" x14ac:dyDescent="0.25">
      <c r="A133" s="1" t="str">
        <f>$C$1&amp;B133</f>
        <v/>
      </c>
    </row>
    <row r="134" spans="1:1" x14ac:dyDescent="0.25">
      <c r="A134" s="1" t="str">
        <f t="shared" ref="A134:A144" si="7">$C$1&amp;B134</f>
        <v/>
      </c>
    </row>
    <row r="135" spans="1:1" x14ac:dyDescent="0.25">
      <c r="A135" s="1" t="str">
        <f t="shared" si="7"/>
        <v/>
      </c>
    </row>
    <row r="136" spans="1:1" x14ac:dyDescent="0.25">
      <c r="A136" s="1" t="str">
        <f t="shared" si="7"/>
        <v/>
      </c>
    </row>
    <row r="137" spans="1:1" x14ac:dyDescent="0.25">
      <c r="A137" s="1" t="str">
        <f t="shared" si="7"/>
        <v/>
      </c>
    </row>
    <row r="138" spans="1:1" x14ac:dyDescent="0.25">
      <c r="A138" s="1" t="str">
        <f t="shared" si="7"/>
        <v/>
      </c>
    </row>
    <row r="139" spans="1:1" x14ac:dyDescent="0.25">
      <c r="A139" s="1" t="str">
        <f t="shared" si="7"/>
        <v/>
      </c>
    </row>
    <row r="140" spans="1:1" x14ac:dyDescent="0.25">
      <c r="A140" s="1" t="str">
        <f t="shared" si="7"/>
        <v/>
      </c>
    </row>
    <row r="141" spans="1:1" x14ac:dyDescent="0.25">
      <c r="A141" s="1" t="str">
        <f t="shared" si="7"/>
        <v/>
      </c>
    </row>
    <row r="142" spans="1:1" x14ac:dyDescent="0.25">
      <c r="A142" s="1" t="str">
        <f t="shared" si="7"/>
        <v/>
      </c>
    </row>
    <row r="143" spans="1:1" x14ac:dyDescent="0.25">
      <c r="A143" s="1" t="str">
        <f t="shared" si="7"/>
        <v/>
      </c>
    </row>
    <row r="144" spans="1:1" x14ac:dyDescent="0.25">
      <c r="A144" s="1" t="str">
        <f t="shared" si="7"/>
        <v/>
      </c>
    </row>
    <row r="150" spans="1:1" x14ac:dyDescent="0.25">
      <c r="A150" s="1" t="s">
        <v>0</v>
      </c>
    </row>
    <row r="151" spans="1:1" x14ac:dyDescent="0.25">
      <c r="A151" s="1" t="str">
        <f>$C$1&amp;B151</f>
        <v/>
      </c>
    </row>
    <row r="152" spans="1:1" x14ac:dyDescent="0.25">
      <c r="A152" s="1" t="str">
        <f t="shared" ref="A152:A162" si="8">$C$1&amp;B152</f>
        <v/>
      </c>
    </row>
    <row r="153" spans="1:1" x14ac:dyDescent="0.25">
      <c r="A153" s="1" t="str">
        <f t="shared" si="8"/>
        <v/>
      </c>
    </row>
    <row r="154" spans="1:1" x14ac:dyDescent="0.25">
      <c r="A154" s="1" t="str">
        <f t="shared" si="8"/>
        <v/>
      </c>
    </row>
    <row r="155" spans="1:1" x14ac:dyDescent="0.25">
      <c r="A155" s="1" t="str">
        <f t="shared" si="8"/>
        <v/>
      </c>
    </row>
    <row r="156" spans="1:1" x14ac:dyDescent="0.25">
      <c r="A156" s="1" t="str">
        <f t="shared" si="8"/>
        <v/>
      </c>
    </row>
    <row r="157" spans="1:1" x14ac:dyDescent="0.25">
      <c r="A157" s="1" t="str">
        <f t="shared" si="8"/>
        <v/>
      </c>
    </row>
    <row r="158" spans="1:1" x14ac:dyDescent="0.25">
      <c r="A158" s="1" t="str">
        <f t="shared" si="8"/>
        <v/>
      </c>
    </row>
    <row r="159" spans="1:1" x14ac:dyDescent="0.25">
      <c r="A159" s="1" t="str">
        <f t="shared" si="8"/>
        <v/>
      </c>
    </row>
    <row r="160" spans="1:1" x14ac:dyDescent="0.25">
      <c r="A160" s="1" t="str">
        <f t="shared" si="8"/>
        <v/>
      </c>
    </row>
    <row r="161" spans="1:1" x14ac:dyDescent="0.25">
      <c r="A161" s="1" t="str">
        <f t="shared" si="8"/>
        <v/>
      </c>
    </row>
    <row r="162" spans="1:1" x14ac:dyDescent="0.25">
      <c r="A162" s="1" t="str">
        <f t="shared" si="8"/>
        <v/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">
    <tabColor rgb="FF009FC2"/>
  </sheetPr>
  <dimension ref="A1:CL27"/>
  <sheetViews>
    <sheetView showGridLines="0" showRowColHeaders="0" zoomScale="110" zoomScaleNormal="110" workbookViewId="0">
      <selection activeCell="B7" sqref="B7"/>
    </sheetView>
  </sheetViews>
  <sheetFormatPr defaultColWidth="0" defaultRowHeight="15" zeroHeight="1" x14ac:dyDescent="0.25"/>
  <cols>
    <col min="1" max="1" width="3.42578125" customWidth="1"/>
    <col min="2" max="2" width="39.7109375" customWidth="1"/>
    <col min="3" max="3" width="11" customWidth="1"/>
    <col min="4" max="4" width="11.42578125" customWidth="1"/>
    <col min="5" max="5" width="12.85546875" customWidth="1"/>
    <col min="6" max="6" width="10.42578125" customWidth="1"/>
    <col min="7" max="7" width="10.7109375" customWidth="1"/>
    <col min="8" max="8" width="10" customWidth="1"/>
    <col min="9" max="9" width="2.28515625" customWidth="1"/>
    <col min="10" max="10" width="0.7109375" hidden="1" customWidth="1"/>
    <col min="11" max="11" width="9.140625" hidden="1" customWidth="1"/>
    <col min="12" max="12" width="9.85546875" style="4" hidden="1" customWidth="1"/>
    <col min="13" max="13" width="9.140625" hidden="1" customWidth="1"/>
    <col min="14" max="14" width="9.140625" style="4" hidden="1" customWidth="1"/>
    <col min="15" max="15" width="19.7109375" style="4" hidden="1" customWidth="1"/>
    <col min="16" max="90" width="0" style="4" hidden="1" customWidth="1"/>
    <col min="91" max="16384" width="9.140625" style="4" hidden="1"/>
  </cols>
  <sheetData>
    <row r="1" spans="1:87" s="5" customFormat="1" ht="14.25" customHeight="1" x14ac:dyDescent="0.25">
      <c r="A1" s="3"/>
      <c r="B1" s="3"/>
      <c r="C1" s="3"/>
      <c r="D1" s="3"/>
    </row>
    <row r="2" spans="1:87" ht="15" customHeight="1" thickBot="1" x14ac:dyDescent="0.3">
      <c r="B2" s="89" t="s">
        <v>8</v>
      </c>
      <c r="C2" s="90" t="s">
        <v>6</v>
      </c>
      <c r="D2" s="91"/>
      <c r="E2" s="92"/>
      <c r="F2" s="90" t="s">
        <v>7</v>
      </c>
      <c r="G2" s="91"/>
      <c r="H2" s="92"/>
    </row>
    <row r="3" spans="1:87" ht="15" customHeight="1" thickTop="1" x14ac:dyDescent="0.25">
      <c r="B3" s="89"/>
      <c r="C3" s="2">
        <v>44317</v>
      </c>
      <c r="D3" s="2">
        <v>43952</v>
      </c>
      <c r="E3" s="2" t="s">
        <v>44</v>
      </c>
      <c r="F3" s="2" t="s">
        <v>45</v>
      </c>
      <c r="G3" s="2" t="s">
        <v>46</v>
      </c>
      <c r="H3" s="2" t="s">
        <v>44</v>
      </c>
    </row>
    <row r="4" spans="1:87" ht="3.75" customHeight="1" x14ac:dyDescent="0.25">
      <c r="B4" s="7"/>
      <c r="C4" s="8"/>
      <c r="D4" s="8"/>
      <c r="E4" s="8"/>
      <c r="G4" s="8"/>
    </row>
    <row r="5" spans="1:87" ht="3" customHeight="1" x14ac:dyDescent="0.25">
      <c r="A5" s="4"/>
      <c r="B5" s="9"/>
      <c r="C5" s="10"/>
      <c r="D5" s="10"/>
      <c r="E5" s="10"/>
      <c r="F5" s="10"/>
      <c r="G5" s="10"/>
      <c r="H5" s="10"/>
    </row>
    <row r="6" spans="1:87" ht="3" customHeight="1" x14ac:dyDescent="0.25">
      <c r="A6" s="5"/>
      <c r="B6" s="7"/>
      <c r="C6" s="11"/>
      <c r="D6" s="11"/>
      <c r="E6" s="11"/>
      <c r="F6" s="11"/>
      <c r="G6" s="11"/>
      <c r="H6" s="11"/>
    </row>
    <row r="7" spans="1:87" s="5" customFormat="1" ht="14.1" customHeight="1" x14ac:dyDescent="0.25">
      <c r="B7" s="44" t="s">
        <v>1</v>
      </c>
      <c r="C7" s="82">
        <v>1130.3254629999999</v>
      </c>
      <c r="D7" s="83">
        <v>1166.3467860000001</v>
      </c>
      <c r="E7" s="67">
        <v>-3.0883887564465917</v>
      </c>
      <c r="F7" s="82">
        <v>5988.0078129999993</v>
      </c>
      <c r="G7" s="83">
        <v>5925.6775590000007</v>
      </c>
      <c r="H7" s="86">
        <v>1.0518671220193232</v>
      </c>
      <c r="I7" s="64"/>
      <c r="J7" s="3"/>
      <c r="K7" s="3"/>
      <c r="L7" s="48"/>
      <c r="M7" s="49"/>
      <c r="N7" s="47"/>
      <c r="P7" s="60"/>
      <c r="Q7" s="60"/>
      <c r="R7" s="60"/>
      <c r="S7" s="60"/>
      <c r="T7" s="60"/>
      <c r="U7" s="60"/>
    </row>
    <row r="8" spans="1:87" s="5" customFormat="1" ht="14.1" customHeight="1" x14ac:dyDescent="0.25">
      <c r="B8" s="44" t="s">
        <v>2</v>
      </c>
      <c r="C8" s="82">
        <v>631.90498287800017</v>
      </c>
      <c r="D8" s="83">
        <v>561.67181601649997</v>
      </c>
      <c r="E8" s="67">
        <v>12.504306760415584</v>
      </c>
      <c r="F8" s="82">
        <v>3095.633252093</v>
      </c>
      <c r="G8" s="83">
        <v>2876.1655398600601</v>
      </c>
      <c r="H8" s="86">
        <v>7.630566084997259</v>
      </c>
      <c r="I8" s="64"/>
      <c r="J8" s="3"/>
      <c r="K8" s="3"/>
      <c r="L8" s="48"/>
      <c r="M8" s="48"/>
      <c r="N8" s="47"/>
      <c r="P8" s="60"/>
      <c r="Q8" s="60"/>
      <c r="R8" s="60"/>
      <c r="S8" s="60"/>
      <c r="T8" s="60"/>
      <c r="U8" s="60"/>
    </row>
    <row r="9" spans="1:87" s="5" customFormat="1" ht="14.1" customHeight="1" x14ac:dyDescent="0.25">
      <c r="B9" s="29" t="s">
        <v>38</v>
      </c>
      <c r="C9" s="84">
        <v>164.04785500000003</v>
      </c>
      <c r="D9" s="85">
        <v>167.14138799999998</v>
      </c>
      <c r="E9" s="68">
        <v>-1.8508479778808318</v>
      </c>
      <c r="F9" s="84">
        <v>810.92349500000012</v>
      </c>
      <c r="G9" s="85">
        <v>885.76388700000007</v>
      </c>
      <c r="H9" s="87">
        <v>-8.4492485072379058</v>
      </c>
      <c r="I9" s="4"/>
      <c r="J9" s="3"/>
      <c r="K9" s="3"/>
      <c r="L9" s="49"/>
      <c r="M9" s="49"/>
      <c r="N9" s="50"/>
      <c r="P9" s="60"/>
      <c r="Q9" s="60"/>
      <c r="R9" s="60"/>
      <c r="S9" s="60"/>
      <c r="T9" s="60"/>
      <c r="U9" s="60"/>
    </row>
    <row r="10" spans="1:87" s="5" customFormat="1" ht="14.1" customHeight="1" x14ac:dyDescent="0.25">
      <c r="B10" s="29" t="s">
        <v>39</v>
      </c>
      <c r="C10" s="84">
        <v>467.8571278780002</v>
      </c>
      <c r="D10" s="85">
        <v>394.53042801650008</v>
      </c>
      <c r="E10" s="68">
        <v>18.585816113132193</v>
      </c>
      <c r="F10" s="84">
        <v>2284.709757093</v>
      </c>
      <c r="G10" s="85">
        <v>1990.4016528600603</v>
      </c>
      <c r="H10" s="87">
        <v>14.786367556017677</v>
      </c>
      <c r="I10" s="4"/>
      <c r="J10" s="3"/>
      <c r="K10" s="3"/>
      <c r="L10" s="49"/>
      <c r="M10" s="49"/>
      <c r="N10" s="47"/>
      <c r="P10" s="60"/>
      <c r="Q10" s="60"/>
      <c r="R10" s="60"/>
      <c r="S10" s="60"/>
      <c r="T10" s="60"/>
      <c r="U10" s="60"/>
    </row>
    <row r="11" spans="1:87" s="5" customFormat="1" ht="14.1" customHeight="1" x14ac:dyDescent="0.25">
      <c r="B11" s="44" t="s">
        <v>3</v>
      </c>
      <c r="C11" s="82">
        <v>537.62647033499991</v>
      </c>
      <c r="D11" s="83">
        <v>476.93461338999998</v>
      </c>
      <c r="E11" s="67">
        <v>12.725404120621221</v>
      </c>
      <c r="F11" s="82">
        <v>2781.3063989439997</v>
      </c>
      <c r="G11" s="83">
        <v>2835.0336622620002</v>
      </c>
      <c r="H11" s="86">
        <v>-1.8951190609543866</v>
      </c>
      <c r="I11" s="64"/>
      <c r="J11" s="3"/>
      <c r="K11" s="3"/>
      <c r="L11" s="48"/>
      <c r="M11" s="48"/>
      <c r="N11" s="47"/>
      <c r="P11" s="60"/>
      <c r="Q11" s="60"/>
      <c r="R11" s="60"/>
      <c r="S11" s="60"/>
      <c r="T11" s="60"/>
      <c r="U11" s="60"/>
    </row>
    <row r="12" spans="1:87" s="5" customFormat="1" ht="14.1" customHeight="1" x14ac:dyDescent="0.25">
      <c r="B12" s="29" t="s">
        <v>38</v>
      </c>
      <c r="C12" s="84">
        <v>444.70155600000004</v>
      </c>
      <c r="D12" s="85">
        <v>422.291113</v>
      </c>
      <c r="E12" s="68">
        <v>5.3068706184210113</v>
      </c>
      <c r="F12" s="84">
        <v>2320.114317</v>
      </c>
      <c r="G12" s="85">
        <v>2496.8825779999997</v>
      </c>
      <c r="H12" s="87">
        <v>-7.0795584284780837</v>
      </c>
      <c r="I12" s="4"/>
      <c r="J12" s="3"/>
      <c r="K12" s="3"/>
      <c r="L12" s="49"/>
      <c r="M12" s="49"/>
      <c r="N12" s="50"/>
      <c r="P12" s="60"/>
      <c r="Q12" s="60"/>
      <c r="R12" s="60"/>
      <c r="S12" s="60"/>
      <c r="T12" s="60"/>
      <c r="U12" s="60"/>
    </row>
    <row r="13" spans="1:87" s="5" customFormat="1" ht="14.1" customHeight="1" x14ac:dyDescent="0.25">
      <c r="A13" s="3"/>
      <c r="B13" s="29" t="s">
        <v>39</v>
      </c>
      <c r="C13" s="84">
        <v>92.924914335000011</v>
      </c>
      <c r="D13" s="85">
        <v>54.64350039</v>
      </c>
      <c r="E13" s="68">
        <v>70.056664876479388</v>
      </c>
      <c r="F13" s="84">
        <v>461.19208194400011</v>
      </c>
      <c r="G13" s="85">
        <v>338.15108426199998</v>
      </c>
      <c r="H13" s="87">
        <v>36.38639750350994</v>
      </c>
      <c r="I13" s="4"/>
      <c r="J13" s="3"/>
      <c r="K13" s="3"/>
      <c r="L13" s="47"/>
      <c r="M13" s="47"/>
      <c r="N13" s="47"/>
      <c r="P13" s="60"/>
      <c r="Q13" s="60"/>
      <c r="R13" s="60"/>
      <c r="S13" s="60"/>
      <c r="T13" s="60"/>
      <c r="U13" s="60"/>
    </row>
    <row r="14" spans="1:87" s="5" customFormat="1" ht="14.1" customHeight="1" x14ac:dyDescent="0.25">
      <c r="A14" s="3"/>
      <c r="B14" s="44" t="s">
        <v>5</v>
      </c>
      <c r="C14" s="82">
        <v>303.276883156</v>
      </c>
      <c r="D14" s="83">
        <v>281.49825423700003</v>
      </c>
      <c r="E14" s="67">
        <v>7.736683475366779</v>
      </c>
      <c r="F14" s="82">
        <v>1480.6969689779999</v>
      </c>
      <c r="G14" s="83">
        <v>1433.9711220629997</v>
      </c>
      <c r="H14" s="86">
        <v>3.2584928800921453</v>
      </c>
      <c r="I14" s="64"/>
      <c r="L14" s="48"/>
      <c r="M14" s="48"/>
      <c r="N14" s="47"/>
      <c r="O14" s="15"/>
      <c r="P14" s="60"/>
      <c r="Q14" s="60"/>
      <c r="R14" s="60"/>
      <c r="S14" s="60"/>
      <c r="T14" s="60"/>
      <c r="U14" s="60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</row>
    <row r="15" spans="1:87" s="5" customFormat="1" ht="14.1" customHeight="1" x14ac:dyDescent="0.25">
      <c r="A15" s="3"/>
      <c r="B15" s="29" t="s">
        <v>38</v>
      </c>
      <c r="C15" s="84">
        <v>296.95724100000001</v>
      </c>
      <c r="D15" s="85">
        <v>276.83671800000008</v>
      </c>
      <c r="E15" s="68">
        <v>7.2680109579972507</v>
      </c>
      <c r="F15" s="84">
        <v>1444.507568</v>
      </c>
      <c r="G15" s="85">
        <v>1402.5566720000002</v>
      </c>
      <c r="H15" s="87">
        <v>2.9910303688605477</v>
      </c>
      <c r="I15" s="15"/>
      <c r="L15" s="49"/>
      <c r="M15" s="49"/>
      <c r="N15" s="47"/>
      <c r="O15" s="15"/>
      <c r="P15" s="60"/>
      <c r="Q15" s="60"/>
      <c r="R15" s="60"/>
      <c r="S15" s="60"/>
      <c r="T15" s="60"/>
      <c r="U15" s="60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</row>
    <row r="16" spans="1:87" s="5" customFormat="1" ht="14.1" customHeight="1" x14ac:dyDescent="0.25">
      <c r="A16" s="3"/>
      <c r="B16" s="29" t="s">
        <v>39</v>
      </c>
      <c r="C16" s="84">
        <v>6.3196421559999996</v>
      </c>
      <c r="D16" s="85">
        <v>4.661536237</v>
      </c>
      <c r="E16" s="68">
        <v>35.569945929822879</v>
      </c>
      <c r="F16" s="84">
        <v>36.189400977999995</v>
      </c>
      <c r="G16" s="85">
        <v>31.414450063000004</v>
      </c>
      <c r="H16" s="87">
        <v>15.199855179460675</v>
      </c>
      <c r="I16" s="15"/>
      <c r="L16" s="47"/>
      <c r="M16" s="47"/>
      <c r="N16" s="47"/>
      <c r="O16" s="15"/>
      <c r="P16" s="60"/>
      <c r="Q16" s="60"/>
      <c r="R16" s="60"/>
      <c r="S16" s="60"/>
      <c r="T16" s="60"/>
      <c r="U16" s="60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</row>
    <row r="17" spans="1:87" s="5" customFormat="1" ht="14.1" customHeight="1" x14ac:dyDescent="0.25">
      <c r="A17" s="3"/>
      <c r="B17" s="44" t="s">
        <v>4</v>
      </c>
      <c r="C17" s="82">
        <v>373.12216438599995</v>
      </c>
      <c r="D17" s="83">
        <v>359.89280900300002</v>
      </c>
      <c r="E17" s="67">
        <v>3.6759154537287841</v>
      </c>
      <c r="F17" s="82">
        <v>1904.3979693849999</v>
      </c>
      <c r="G17" s="83">
        <v>1899.001321078</v>
      </c>
      <c r="H17" s="86">
        <v>0.28418349408712018</v>
      </c>
      <c r="I17" s="64"/>
      <c r="L17" s="48"/>
      <c r="M17" s="48"/>
      <c r="N17" s="47"/>
      <c r="O17" s="61"/>
      <c r="P17" s="60"/>
      <c r="Q17" s="60"/>
      <c r="R17" s="60"/>
      <c r="S17" s="60"/>
      <c r="T17" s="60"/>
      <c r="U17" s="60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</row>
    <row r="18" spans="1:87" s="5" customFormat="1" ht="14.1" customHeight="1" x14ac:dyDescent="0.25">
      <c r="A18" s="3"/>
      <c r="B18" s="29" t="s">
        <v>38</v>
      </c>
      <c r="C18" s="84">
        <v>355.931534</v>
      </c>
      <c r="D18" s="85">
        <v>348.83483499999994</v>
      </c>
      <c r="E18" s="68">
        <v>2.0344008934773061</v>
      </c>
      <c r="F18" s="84">
        <v>1823.5137569999997</v>
      </c>
      <c r="G18" s="85">
        <v>1850.337145</v>
      </c>
      <c r="H18" s="87">
        <v>-1.4496486801058195</v>
      </c>
      <c r="I18" s="4"/>
      <c r="J18" s="3"/>
      <c r="K18" s="3"/>
      <c r="L18" s="49"/>
      <c r="M18" s="49"/>
      <c r="N18" s="47"/>
      <c r="P18" s="60"/>
      <c r="Q18" s="60"/>
      <c r="R18" s="60"/>
      <c r="S18" s="60"/>
      <c r="T18" s="60"/>
      <c r="U18" s="60"/>
    </row>
    <row r="19" spans="1:87" s="5" customFormat="1" ht="14.1" customHeight="1" x14ac:dyDescent="0.25">
      <c r="A19" s="3"/>
      <c r="B19" s="29" t="s">
        <v>39</v>
      </c>
      <c r="C19" s="84">
        <v>17.190630386000002</v>
      </c>
      <c r="D19" s="85">
        <v>11.057974003</v>
      </c>
      <c r="E19" s="68">
        <v>55.459131856669487</v>
      </c>
      <c r="F19" s="84">
        <v>80.884212385000012</v>
      </c>
      <c r="G19" s="85">
        <v>48.66417607799999</v>
      </c>
      <c r="H19" s="87">
        <v>66.208942396059584</v>
      </c>
      <c r="I19" s="3"/>
      <c r="J19" s="3"/>
      <c r="K19" s="3"/>
      <c r="L19" s="47"/>
      <c r="M19" s="47"/>
      <c r="N19" s="47"/>
      <c r="P19" s="60"/>
      <c r="Q19" s="60"/>
      <c r="R19" s="60"/>
      <c r="S19" s="60"/>
      <c r="T19" s="60"/>
      <c r="U19" s="60"/>
    </row>
    <row r="20" spans="1:87" s="5" customFormat="1" ht="14.1" customHeight="1" x14ac:dyDescent="0.25">
      <c r="B20" s="23" t="s">
        <v>26</v>
      </c>
      <c r="C20" s="82">
        <v>2391.9636489999998</v>
      </c>
      <c r="D20" s="79">
        <v>2381.45084</v>
      </c>
      <c r="E20" s="70">
        <v>0.4414455601359224</v>
      </c>
      <c r="F20" s="79">
        <v>12387.06695</v>
      </c>
      <c r="G20" s="79">
        <v>12561.217841000001</v>
      </c>
      <c r="H20" s="88">
        <v>-1.3864172503367467</v>
      </c>
      <c r="I20" s="3"/>
      <c r="J20" s="3"/>
      <c r="K20" s="3"/>
      <c r="L20" s="48"/>
      <c r="M20" s="48"/>
      <c r="N20" s="46"/>
      <c r="P20" s="60"/>
      <c r="Q20" s="60"/>
      <c r="R20" s="60"/>
      <c r="S20" s="60"/>
      <c r="T20" s="60"/>
      <c r="U20" s="60"/>
    </row>
    <row r="21" spans="1:87" s="5" customFormat="1" ht="14.1" customHeight="1" x14ac:dyDescent="0.25">
      <c r="B21" s="24" t="s">
        <v>27</v>
      </c>
      <c r="C21" s="84">
        <v>584.29231475500012</v>
      </c>
      <c r="D21" s="81">
        <v>464.8934386465001</v>
      </c>
      <c r="E21" s="68">
        <v>25.683063296423427</v>
      </c>
      <c r="F21" s="80">
        <v>2862.9754524</v>
      </c>
      <c r="G21" s="81">
        <v>2408.6313632630599</v>
      </c>
      <c r="H21" s="87">
        <v>18.863164204647063</v>
      </c>
      <c r="I21" s="3"/>
      <c r="J21" s="3"/>
      <c r="K21" s="3"/>
      <c r="L21" s="49"/>
      <c r="M21" s="49"/>
      <c r="N21" s="47"/>
      <c r="P21" s="60"/>
      <c r="Q21" s="60"/>
      <c r="R21" s="60"/>
      <c r="S21" s="60"/>
      <c r="T21" s="60"/>
      <c r="U21" s="60"/>
    </row>
    <row r="22" spans="1:87" s="5" customFormat="1" ht="14.1" customHeight="1" x14ac:dyDescent="0.25">
      <c r="B22" s="23" t="s">
        <v>28</v>
      </c>
      <c r="C22" s="82">
        <v>2976.2559637549998</v>
      </c>
      <c r="D22" s="79">
        <v>2846.3442786465002</v>
      </c>
      <c r="E22" s="70">
        <v>4.5641592298973466</v>
      </c>
      <c r="F22" s="79">
        <v>15250.0424024</v>
      </c>
      <c r="G22" s="79">
        <v>14969.849204263061</v>
      </c>
      <c r="H22" s="88">
        <v>1.8717169045173065</v>
      </c>
      <c r="I22" s="3"/>
      <c r="J22" s="3"/>
      <c r="K22" s="3"/>
      <c r="L22" s="48"/>
      <c r="M22" s="48"/>
      <c r="N22" s="46"/>
      <c r="P22" s="60"/>
      <c r="Q22" s="60"/>
      <c r="R22" s="60"/>
      <c r="S22" s="60"/>
      <c r="T22" s="60"/>
      <c r="U22" s="60"/>
    </row>
    <row r="23" spans="1:87" s="5" customFormat="1" ht="14.1" customHeight="1" x14ac:dyDescent="0.25">
      <c r="B23" s="24" t="s">
        <v>47</v>
      </c>
      <c r="C23" s="84">
        <v>-20.889764999999976</v>
      </c>
      <c r="D23" s="85">
        <v>-132.992559</v>
      </c>
      <c r="E23" s="68">
        <v>-84.292530982880038</v>
      </c>
      <c r="F23" s="80">
        <v>-58.00485299999999</v>
      </c>
      <c r="G23" s="85">
        <v>-199.08944599999992</v>
      </c>
      <c r="H23" s="87">
        <v>-70.864928219248753</v>
      </c>
      <c r="I23" s="3"/>
      <c r="J23" s="3"/>
      <c r="K23" s="3"/>
      <c r="L23" s="50"/>
      <c r="M23" s="47"/>
      <c r="N23" s="50"/>
      <c r="P23" s="60"/>
      <c r="Q23" s="60"/>
      <c r="R23" s="60"/>
      <c r="S23" s="60"/>
      <c r="T23" s="60"/>
      <c r="U23" s="60"/>
    </row>
    <row r="24" spans="1:87" s="6" customFormat="1" ht="14.1" customHeight="1" x14ac:dyDescent="0.25">
      <c r="B24" s="23" t="s">
        <v>29</v>
      </c>
      <c r="C24" s="82">
        <v>2955.3661987549999</v>
      </c>
      <c r="D24" s="79">
        <v>2713.3517196465004</v>
      </c>
      <c r="E24" s="70">
        <v>8.9193921066756943</v>
      </c>
      <c r="F24" s="79">
        <v>15192.0375494</v>
      </c>
      <c r="G24" s="79">
        <v>14770.759758263061</v>
      </c>
      <c r="H24" s="88">
        <v>2.852106445650282</v>
      </c>
      <c r="L24" s="48"/>
      <c r="M24" s="48"/>
      <c r="N24" s="46"/>
      <c r="P24" s="60"/>
      <c r="Q24" s="60"/>
      <c r="R24" s="60"/>
      <c r="S24" s="60"/>
      <c r="T24" s="60"/>
      <c r="U24" s="60"/>
    </row>
    <row r="25" spans="1:87" ht="4.5" customHeight="1" thickBot="1" x14ac:dyDescent="0.3">
      <c r="A25" s="4"/>
      <c r="B25" s="12"/>
      <c r="C25" s="13"/>
      <c r="D25" s="13"/>
      <c r="E25" s="13"/>
      <c r="F25" s="93"/>
      <c r="G25" s="94"/>
      <c r="H25" s="14"/>
    </row>
    <row r="26" spans="1:87" ht="7.5" customHeight="1" x14ac:dyDescent="0.25">
      <c r="A26" s="4"/>
      <c r="B26" s="4"/>
      <c r="C26" s="4"/>
      <c r="D26" s="4"/>
      <c r="E26" s="30"/>
      <c r="F26" s="4"/>
      <c r="G26" s="4"/>
      <c r="H26" s="4"/>
    </row>
    <row r="27" spans="1:87" ht="7.5" customHeight="1" x14ac:dyDescent="0.25"/>
  </sheetData>
  <mergeCells count="4">
    <mergeCell ref="B2:B3"/>
    <mergeCell ref="C2:E2"/>
    <mergeCell ref="F2:H2"/>
    <mergeCell ref="F25:G25"/>
  </mergeCells>
  <dataValidations count="1">
    <dataValidation allowBlank="1" showInputMessage="1" showErrorMessage="1" prompt="Não Digitar" sqref="A6:A11 O14:O17 V14:CI17 I15:I16" xr:uid="{00000000-0002-0000-0200-000000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rgb="FF009FC2"/>
  </sheetPr>
  <dimension ref="A1:CP29"/>
  <sheetViews>
    <sheetView showGridLines="0" tabSelected="1" topLeftCell="A2" zoomScale="110" zoomScaleNormal="110" workbookViewId="0">
      <selection activeCell="C3" sqref="C3:F3"/>
    </sheetView>
  </sheetViews>
  <sheetFormatPr defaultColWidth="0" defaultRowHeight="15" zeroHeight="1" x14ac:dyDescent="0.25"/>
  <cols>
    <col min="1" max="1" width="4.5703125" customWidth="1"/>
    <col min="2" max="2" width="39.7109375" customWidth="1"/>
    <col min="3" max="3" width="11" customWidth="1"/>
    <col min="4" max="4" width="10" customWidth="1"/>
    <col min="5" max="5" width="12.85546875" customWidth="1"/>
    <col min="6" max="6" width="9.42578125" customWidth="1"/>
    <col min="7" max="7" width="10.7109375" customWidth="1"/>
    <col min="8" max="8" width="10" customWidth="1"/>
    <col min="9" max="9" width="14" style="4" customWidth="1"/>
    <col min="10" max="10" width="9.140625" style="4" customWidth="1"/>
    <col min="11" max="11" width="4.28515625" style="4" customWidth="1"/>
    <col min="12" max="12" width="16.28515625" style="4" hidden="1" customWidth="1"/>
    <col min="13" max="13" width="9.140625" style="4" hidden="1" customWidth="1"/>
    <col min="14" max="14" width="9.140625" hidden="1" customWidth="1"/>
    <col min="15" max="15" width="9.140625" style="4" hidden="1" customWidth="1"/>
    <col min="16" max="16" width="19.7109375" style="4" hidden="1" customWidth="1"/>
    <col min="17" max="17" width="9.140625" style="4" hidden="1" customWidth="1"/>
    <col min="18" max="18" width="11" style="4" hidden="1" customWidth="1"/>
    <col min="19" max="94" width="0" style="4" hidden="1" customWidth="1"/>
    <col min="95" max="16384" width="9.140625" style="4" hidden="1"/>
  </cols>
  <sheetData>
    <row r="1" spans="1:28" ht="15.75" hidden="1" thickBot="1" x14ac:dyDescent="0.3">
      <c r="A1" s="4"/>
      <c r="B1" s="4"/>
      <c r="C1" s="4"/>
      <c r="D1" s="4"/>
      <c r="E1" s="30"/>
      <c r="F1" s="4"/>
      <c r="G1" s="4"/>
      <c r="H1" s="4"/>
    </row>
    <row r="2" spans="1:28" ht="16.5" customHeight="1" thickTop="1" thickBot="1" x14ac:dyDescent="0.3">
      <c r="A2" s="4"/>
      <c r="B2" s="95" t="s">
        <v>9</v>
      </c>
      <c r="C2" s="104">
        <f>'Por Segmento'!C3</f>
        <v>44317</v>
      </c>
      <c r="D2" s="98"/>
      <c r="E2" s="98"/>
      <c r="F2" s="99"/>
      <c r="G2" s="104" t="str">
        <f>'Por Segmento'!F3</f>
        <v>5M21</v>
      </c>
      <c r="H2" s="98"/>
      <c r="I2" s="98"/>
      <c r="J2" s="99"/>
      <c r="N2" s="4"/>
    </row>
    <row r="3" spans="1:28" ht="16.5" customHeight="1" thickTop="1" thickBot="1" x14ac:dyDescent="0.3">
      <c r="A3" s="4"/>
      <c r="B3" s="96"/>
      <c r="C3" s="97" t="s">
        <v>10</v>
      </c>
      <c r="D3" s="98"/>
      <c r="E3" s="98"/>
      <c r="F3" s="99"/>
      <c r="G3" s="97" t="s">
        <v>10</v>
      </c>
      <c r="H3" s="98"/>
      <c r="I3" s="98"/>
      <c r="J3" s="98"/>
      <c r="N3" s="4"/>
    </row>
    <row r="4" spans="1:28" ht="26.25" customHeight="1" thickTop="1" x14ac:dyDescent="0.25">
      <c r="A4" s="4"/>
      <c r="B4" s="96"/>
      <c r="C4" s="100" t="s">
        <v>11</v>
      </c>
      <c r="D4" s="100" t="s">
        <v>12</v>
      </c>
      <c r="E4" s="100" t="s">
        <v>40</v>
      </c>
      <c r="F4" s="100" t="s">
        <v>12</v>
      </c>
      <c r="G4" s="100" t="s">
        <v>11</v>
      </c>
      <c r="H4" s="100" t="s">
        <v>12</v>
      </c>
      <c r="I4" s="100" t="s">
        <v>40</v>
      </c>
      <c r="J4" s="102" t="s">
        <v>12</v>
      </c>
      <c r="N4" s="4"/>
    </row>
    <row r="5" spans="1:28" hidden="1" x14ac:dyDescent="0.25">
      <c r="A5" s="4"/>
      <c r="B5" s="96"/>
      <c r="C5" s="101"/>
      <c r="D5" s="101"/>
      <c r="E5" s="101"/>
      <c r="F5" s="101"/>
      <c r="G5" s="101"/>
      <c r="H5" s="101"/>
      <c r="I5" s="101"/>
      <c r="J5" s="103"/>
      <c r="N5" s="4"/>
    </row>
    <row r="6" spans="1:28" ht="4.5" customHeight="1" x14ac:dyDescent="0.25">
      <c r="B6" s="17"/>
      <c r="C6" s="18"/>
      <c r="D6" s="18"/>
      <c r="E6" s="18"/>
      <c r="F6" s="18"/>
      <c r="G6" s="18"/>
      <c r="H6" s="18"/>
      <c r="I6" s="18"/>
      <c r="J6" s="19"/>
      <c r="N6" s="4"/>
    </row>
    <row r="7" spans="1:28" ht="4.5" customHeight="1" x14ac:dyDescent="0.25">
      <c r="B7" s="20"/>
      <c r="C7" s="21"/>
      <c r="D7" s="21"/>
      <c r="E7" s="21"/>
      <c r="F7" s="21"/>
      <c r="G7" s="21"/>
      <c r="H7" s="21"/>
      <c r="I7" s="21"/>
      <c r="J7" s="22"/>
      <c r="N7" s="4"/>
    </row>
    <row r="8" spans="1:28" ht="4.5" customHeight="1" x14ac:dyDescent="0.25">
      <c r="B8" s="17"/>
      <c r="C8" s="18"/>
      <c r="D8" s="18"/>
      <c r="E8" s="18"/>
      <c r="F8" s="18"/>
      <c r="G8" s="18"/>
      <c r="H8" s="18"/>
      <c r="I8" s="18"/>
      <c r="J8" s="19"/>
      <c r="N8" s="4"/>
    </row>
    <row r="9" spans="1:28" ht="14.1" customHeight="1" x14ac:dyDescent="0.25">
      <c r="B9" s="23" t="s">
        <v>13</v>
      </c>
      <c r="C9" s="73">
        <v>570.14406305300008</v>
      </c>
      <c r="D9" s="70">
        <v>5.4617207696165293</v>
      </c>
      <c r="E9" s="73">
        <v>577.63280305300009</v>
      </c>
      <c r="F9" s="70">
        <v>6.0132170685333719</v>
      </c>
      <c r="G9" s="73">
        <v>2730.4250674499999</v>
      </c>
      <c r="H9" s="70">
        <v>4.8513616583223396E-2</v>
      </c>
      <c r="I9" s="73">
        <v>2749.5345494499998</v>
      </c>
      <c r="J9" s="70">
        <v>1.3694669111917523</v>
      </c>
      <c r="L9" s="52"/>
      <c r="M9" s="53"/>
      <c r="N9" s="53"/>
      <c r="O9" s="53"/>
      <c r="P9" s="54"/>
      <c r="Q9" s="53"/>
      <c r="R9" s="54"/>
      <c r="S9" s="55"/>
      <c r="U9" s="38"/>
      <c r="V9" s="38"/>
      <c r="W9" s="38"/>
      <c r="X9" s="38"/>
      <c r="Y9" s="38"/>
      <c r="Z9" s="38"/>
      <c r="AA9" s="38"/>
      <c r="AB9" s="38"/>
    </row>
    <row r="10" spans="1:28" ht="14.1" customHeight="1" x14ac:dyDescent="0.3">
      <c r="B10" s="24" t="s">
        <v>14</v>
      </c>
      <c r="C10" s="69">
        <v>212.11611452100001</v>
      </c>
      <c r="D10" s="68">
        <v>6.4631232577613718</v>
      </c>
      <c r="E10" s="69">
        <v>212.77880652100001</v>
      </c>
      <c r="F10" s="68">
        <v>6.5448067486549633</v>
      </c>
      <c r="G10" s="69">
        <v>994.41877566200003</v>
      </c>
      <c r="H10" s="68">
        <v>3.6638444311933194</v>
      </c>
      <c r="I10" s="69">
        <v>995.71237766199999</v>
      </c>
      <c r="J10" s="68">
        <v>4.1427697305301159</v>
      </c>
      <c r="L10" s="56"/>
      <c r="M10" s="57"/>
      <c r="N10" s="57"/>
      <c r="O10" s="57"/>
      <c r="P10" s="58"/>
      <c r="Q10" s="57"/>
      <c r="R10" s="58"/>
      <c r="S10" s="57"/>
      <c r="U10" s="38"/>
      <c r="V10" s="38"/>
      <c r="W10" s="38"/>
      <c r="X10" s="38"/>
      <c r="Y10" s="38"/>
      <c r="Z10" s="38"/>
      <c r="AA10" s="38"/>
      <c r="AB10" s="38"/>
    </row>
    <row r="11" spans="1:28" ht="14.1" customHeight="1" x14ac:dyDescent="0.3">
      <c r="B11" s="74" t="s">
        <v>41</v>
      </c>
      <c r="C11" s="69">
        <v>82.508504939999995</v>
      </c>
      <c r="D11" s="68">
        <v>1.7684905770476433</v>
      </c>
      <c r="E11" s="69">
        <v>87.450217940000002</v>
      </c>
      <c r="F11" s="68">
        <v>7.1531772910056635</v>
      </c>
      <c r="G11" s="69">
        <v>433.32064139800008</v>
      </c>
      <c r="H11" s="68">
        <v>-2.7731953106758578</v>
      </c>
      <c r="I11" s="69">
        <v>430.74560339800001</v>
      </c>
      <c r="J11" s="68">
        <v>-2.3916747155757201</v>
      </c>
      <c r="L11" s="56"/>
      <c r="M11" s="57"/>
      <c r="N11" s="57"/>
      <c r="O11" s="57"/>
      <c r="P11" s="57"/>
      <c r="Q11" s="57"/>
      <c r="R11" s="57"/>
      <c r="S11" s="57"/>
      <c r="U11" s="38"/>
      <c r="V11" s="38"/>
      <c r="W11" s="38"/>
      <c r="X11" s="38"/>
      <c r="Y11" s="38"/>
      <c r="Z11" s="38"/>
      <c r="AA11" s="38"/>
      <c r="AB11" s="38"/>
    </row>
    <row r="12" spans="1:28" ht="14.1" customHeight="1" x14ac:dyDescent="0.3">
      <c r="B12" s="74" t="s">
        <v>42</v>
      </c>
      <c r="C12" s="69">
        <v>275.51944359200002</v>
      </c>
      <c r="D12" s="68">
        <v>5.8455386813548449</v>
      </c>
      <c r="E12" s="69">
        <v>277.40377859200004</v>
      </c>
      <c r="F12" s="68">
        <v>5.257386413812104</v>
      </c>
      <c r="G12" s="69">
        <v>1302.6856503900001</v>
      </c>
      <c r="H12" s="68">
        <v>-1.620867060253095</v>
      </c>
      <c r="I12" s="69">
        <v>1323.0765683899999</v>
      </c>
      <c r="J12" s="68">
        <v>0.61525985010124629</v>
      </c>
      <c r="L12" s="56"/>
      <c r="M12" s="57"/>
      <c r="N12" s="57"/>
      <c r="O12" s="57"/>
      <c r="P12" s="58"/>
      <c r="Q12" s="57"/>
      <c r="R12" s="58"/>
      <c r="S12" s="57"/>
      <c r="U12" s="38"/>
      <c r="V12" s="38"/>
      <c r="W12" s="38"/>
      <c r="X12" s="38"/>
      <c r="Y12" s="38"/>
      <c r="Z12" s="38"/>
      <c r="AA12" s="38"/>
      <c r="AB12" s="38"/>
    </row>
    <row r="13" spans="1:28" ht="14.1" customHeight="1" x14ac:dyDescent="0.25">
      <c r="B13" s="23" t="s">
        <v>15</v>
      </c>
      <c r="C13" s="73">
        <v>663.38431113400009</v>
      </c>
      <c r="D13" s="70">
        <v>5.5178236012232595</v>
      </c>
      <c r="E13" s="73">
        <v>664.73497613400002</v>
      </c>
      <c r="F13" s="70">
        <v>10.688160707923755</v>
      </c>
      <c r="G13" s="73">
        <v>3462.065157218</v>
      </c>
      <c r="H13" s="70">
        <v>2.6225890207345115</v>
      </c>
      <c r="I13" s="73">
        <v>3451.5997382180003</v>
      </c>
      <c r="J13" s="70">
        <v>3.5176382025436048</v>
      </c>
      <c r="L13" s="52"/>
      <c r="M13" s="53"/>
      <c r="N13" s="53"/>
      <c r="O13" s="53"/>
      <c r="P13" s="54"/>
      <c r="Q13" s="53"/>
      <c r="R13" s="54"/>
      <c r="S13" s="53"/>
      <c r="U13" s="38"/>
      <c r="V13" s="38"/>
      <c r="W13" s="38"/>
      <c r="X13" s="38"/>
      <c r="Y13" s="38"/>
      <c r="Z13" s="38"/>
      <c r="AA13" s="38"/>
      <c r="AB13" s="38"/>
    </row>
    <row r="14" spans="1:28" ht="14.1" customHeight="1" x14ac:dyDescent="0.3">
      <c r="B14" s="24" t="s">
        <v>16</v>
      </c>
      <c r="C14" s="69">
        <v>368.20689100000004</v>
      </c>
      <c r="D14" s="68">
        <v>6.953187401178762</v>
      </c>
      <c r="E14" s="69">
        <v>368.75573300000008</v>
      </c>
      <c r="F14" s="68">
        <v>11.304908896605713</v>
      </c>
      <c r="G14" s="69">
        <v>1930.4113911520001</v>
      </c>
      <c r="H14" s="68">
        <v>3.4662266672410791</v>
      </c>
      <c r="I14" s="69">
        <v>1921.270297152</v>
      </c>
      <c r="J14" s="68">
        <v>4.5139668133419519</v>
      </c>
      <c r="L14" s="56"/>
      <c r="M14" s="57"/>
      <c r="N14" s="57"/>
      <c r="O14" s="57"/>
      <c r="P14" s="58"/>
      <c r="Q14" s="57"/>
      <c r="R14" s="58"/>
      <c r="S14" s="57"/>
      <c r="U14" s="38"/>
      <c r="V14" s="38"/>
      <c r="W14" s="38"/>
      <c r="X14" s="38"/>
      <c r="Y14" s="38"/>
      <c r="Z14" s="38"/>
      <c r="AA14" s="38"/>
      <c r="AB14" s="38"/>
    </row>
    <row r="15" spans="1:28" ht="14.1" customHeight="1" x14ac:dyDescent="0.3">
      <c r="B15" s="24" t="s">
        <v>17</v>
      </c>
      <c r="C15" s="69">
        <v>236.25483413399999</v>
      </c>
      <c r="D15" s="68">
        <v>2.7551117476735332</v>
      </c>
      <c r="E15" s="69">
        <v>236.571675134</v>
      </c>
      <c r="F15" s="68">
        <v>8.8665903937705348</v>
      </c>
      <c r="G15" s="69">
        <v>1237.3421535990001</v>
      </c>
      <c r="H15" s="68">
        <v>0.78345711633411863</v>
      </c>
      <c r="I15" s="69">
        <v>1235.734326599</v>
      </c>
      <c r="J15" s="68">
        <v>1.3442016695058401</v>
      </c>
      <c r="L15" s="56"/>
      <c r="M15" s="57"/>
      <c r="N15" s="57"/>
      <c r="O15" s="57"/>
      <c r="P15" s="58"/>
      <c r="Q15" s="57"/>
      <c r="R15" s="58"/>
      <c r="S15" s="57"/>
      <c r="U15" s="38"/>
      <c r="V15" s="38"/>
      <c r="W15" s="38"/>
      <c r="X15" s="38"/>
      <c r="Y15" s="38"/>
      <c r="Z15" s="38"/>
      <c r="AA15" s="38"/>
      <c r="AB15" s="38"/>
    </row>
    <row r="16" spans="1:28" ht="14.1" customHeight="1" x14ac:dyDescent="0.3">
      <c r="B16" s="24" t="s">
        <v>18</v>
      </c>
      <c r="C16" s="69">
        <v>58.92258600000001</v>
      </c>
      <c r="D16" s="68">
        <v>8.1057135945861614</v>
      </c>
      <c r="E16" s="69">
        <v>59.407568000000012</v>
      </c>
      <c r="F16" s="68">
        <v>14.375129421666589</v>
      </c>
      <c r="G16" s="69">
        <v>294.31161246700003</v>
      </c>
      <c r="H16" s="68">
        <v>5.0641229038362212</v>
      </c>
      <c r="I16" s="69">
        <v>294.59511446700003</v>
      </c>
      <c r="J16" s="68">
        <v>6.4764203246761909</v>
      </c>
      <c r="L16" s="56"/>
      <c r="M16" s="57"/>
      <c r="N16" s="57"/>
      <c r="O16" s="57"/>
      <c r="P16" s="57"/>
      <c r="Q16" s="57"/>
      <c r="R16" s="57"/>
      <c r="S16" s="57"/>
      <c r="U16" s="38"/>
      <c r="V16" s="38"/>
      <c r="W16" s="38"/>
      <c r="X16" s="38"/>
      <c r="Y16" s="38"/>
      <c r="Z16" s="38"/>
      <c r="AA16" s="38"/>
      <c r="AB16" s="38"/>
    </row>
    <row r="17" spans="2:88" ht="14.1" customHeight="1" x14ac:dyDescent="0.25">
      <c r="B17" s="23" t="s">
        <v>19</v>
      </c>
      <c r="C17" s="73">
        <v>1226.1190882440003</v>
      </c>
      <c r="D17" s="70">
        <v>1.9943261063804396</v>
      </c>
      <c r="E17" s="73">
        <v>1207.9532372440003</v>
      </c>
      <c r="F17" s="70">
        <v>8.0988309249008452</v>
      </c>
      <c r="G17" s="73">
        <v>6324.4611077320005</v>
      </c>
      <c r="H17" s="70">
        <v>0.59478295781048018</v>
      </c>
      <c r="I17" s="73">
        <v>6278.7245427319995</v>
      </c>
      <c r="J17" s="70">
        <v>1.5871814098071146</v>
      </c>
      <c r="L17" s="59"/>
      <c r="M17" s="53"/>
      <c r="N17" s="54"/>
      <c r="O17" s="53"/>
      <c r="P17" s="54"/>
      <c r="Q17" s="53"/>
      <c r="R17" s="54"/>
      <c r="S17" s="53"/>
      <c r="U17" s="38"/>
      <c r="V17" s="38"/>
      <c r="W17" s="38"/>
      <c r="X17" s="38"/>
      <c r="Y17" s="38"/>
      <c r="Z17" s="38"/>
      <c r="AA17" s="38"/>
      <c r="AB17" s="38"/>
    </row>
    <row r="18" spans="2:88" ht="14.1" customHeight="1" x14ac:dyDescent="0.3">
      <c r="B18" s="25" t="s">
        <v>20</v>
      </c>
      <c r="C18" s="69">
        <v>758.6671801990002</v>
      </c>
      <c r="D18" s="68">
        <v>0.79494470861758426</v>
      </c>
      <c r="E18" s="69">
        <v>774.66062519900015</v>
      </c>
      <c r="F18" s="68">
        <v>8.7235037950419212</v>
      </c>
      <c r="G18" s="69">
        <v>3833.2067880929999</v>
      </c>
      <c r="H18" s="68">
        <v>0.1039668877215405</v>
      </c>
      <c r="I18" s="69">
        <v>3824.8039870929997</v>
      </c>
      <c r="J18" s="68">
        <v>1.2028553470994519</v>
      </c>
      <c r="L18" s="56"/>
      <c r="M18" s="57"/>
      <c r="N18" s="57"/>
      <c r="O18" s="57"/>
      <c r="P18" s="58"/>
      <c r="Q18" s="57"/>
      <c r="R18" s="58"/>
      <c r="S18" s="57"/>
      <c r="U18" s="38"/>
      <c r="V18" s="38"/>
      <c r="W18" s="38"/>
      <c r="X18" s="38"/>
      <c r="Y18" s="38"/>
      <c r="Z18" s="38"/>
      <c r="AA18" s="38"/>
      <c r="AB18" s="38"/>
    </row>
    <row r="19" spans="2:88" ht="14.1" customHeight="1" x14ac:dyDescent="0.3">
      <c r="B19" s="24" t="s">
        <v>21</v>
      </c>
      <c r="C19" s="69">
        <v>467.45190804500004</v>
      </c>
      <c r="D19" s="68">
        <v>4.0028554509003555</v>
      </c>
      <c r="E19" s="69">
        <v>433.29261204500006</v>
      </c>
      <c r="F19" s="68">
        <v>6.9997186988476123</v>
      </c>
      <c r="G19" s="69">
        <v>2491.2543196390002</v>
      </c>
      <c r="H19" s="68">
        <v>1.359456285387628</v>
      </c>
      <c r="I19" s="69">
        <v>2453.9205556390002</v>
      </c>
      <c r="J19" s="68">
        <v>2.1920665803905726</v>
      </c>
      <c r="L19" s="56"/>
      <c r="M19" s="57"/>
      <c r="N19" s="57"/>
      <c r="O19" s="57"/>
      <c r="P19" s="58"/>
      <c r="Q19" s="57"/>
      <c r="R19" s="58"/>
      <c r="S19" s="57"/>
      <c r="U19" s="38"/>
      <c r="V19" s="38"/>
      <c r="W19" s="38"/>
      <c r="X19" s="38"/>
      <c r="Y19" s="38"/>
      <c r="Z19" s="38"/>
      <c r="AA19" s="38"/>
      <c r="AB19" s="38"/>
    </row>
    <row r="20" spans="2:88" ht="14.1" customHeight="1" x14ac:dyDescent="0.25">
      <c r="B20" s="23" t="s">
        <v>22</v>
      </c>
      <c r="C20" s="73">
        <v>516.60850132400014</v>
      </c>
      <c r="D20" s="70">
        <v>8.7851697480887623</v>
      </c>
      <c r="E20" s="73">
        <v>505.04518232400011</v>
      </c>
      <c r="F20" s="70">
        <v>12.111949161634893</v>
      </c>
      <c r="G20" s="73">
        <v>2733.0910699999999</v>
      </c>
      <c r="H20" s="70">
        <v>5.9299992797027468</v>
      </c>
      <c r="I20" s="73">
        <v>2712.1787189999995</v>
      </c>
      <c r="J20" s="70">
        <v>6.6345672490081498</v>
      </c>
      <c r="L20" s="52"/>
      <c r="M20" s="53"/>
      <c r="N20" s="53"/>
      <c r="O20" s="53"/>
      <c r="P20" s="54"/>
      <c r="Q20" s="53"/>
      <c r="R20" s="54"/>
      <c r="S20" s="53"/>
      <c r="U20" s="38"/>
      <c r="V20" s="38"/>
      <c r="W20" s="38"/>
      <c r="X20" s="38"/>
      <c r="Y20" s="38"/>
      <c r="Z20" s="38"/>
      <c r="AA20" s="38"/>
      <c r="AB20" s="38"/>
    </row>
    <row r="21" spans="2:88" ht="14.1" customHeight="1" x14ac:dyDescent="0.3">
      <c r="B21" s="24" t="s">
        <v>23</v>
      </c>
      <c r="C21" s="69">
        <v>130.56654299999997</v>
      </c>
      <c r="D21" s="68">
        <v>11.163315365298354</v>
      </c>
      <c r="E21" s="69">
        <v>122.88526399999996</v>
      </c>
      <c r="F21" s="68">
        <v>9.2945617688204418</v>
      </c>
      <c r="G21" s="69">
        <v>665.60297302000004</v>
      </c>
      <c r="H21" s="68">
        <v>8.265624841071606</v>
      </c>
      <c r="I21" s="69">
        <v>658.52238302000012</v>
      </c>
      <c r="J21" s="68">
        <v>8.4153839498449567</v>
      </c>
      <c r="L21" s="56"/>
      <c r="M21" s="57"/>
      <c r="N21" s="57"/>
      <c r="O21" s="57"/>
      <c r="P21" s="58"/>
      <c r="Q21" s="57"/>
      <c r="R21" s="58"/>
      <c r="S21" s="57"/>
      <c r="U21" s="38"/>
      <c r="V21" s="38"/>
      <c r="W21" s="38"/>
      <c r="X21" s="38"/>
      <c r="Y21" s="38"/>
      <c r="Z21" s="38"/>
      <c r="AA21" s="38"/>
      <c r="AB21" s="38"/>
    </row>
    <row r="22" spans="2:88" ht="14.1" customHeight="1" x14ac:dyDescent="0.3">
      <c r="B22" s="24" t="s">
        <v>24</v>
      </c>
      <c r="C22" s="69">
        <v>26.915961000000003</v>
      </c>
      <c r="D22" s="68">
        <v>2.9192382971162445</v>
      </c>
      <c r="E22" s="69">
        <v>27.051775000000006</v>
      </c>
      <c r="F22" s="68">
        <v>12.635945372028168</v>
      </c>
      <c r="G22" s="69">
        <v>138.268283</v>
      </c>
      <c r="H22" s="68">
        <v>5.6533294626155417</v>
      </c>
      <c r="I22" s="69">
        <v>137.72134599999998</v>
      </c>
      <c r="J22" s="68">
        <v>6.960586286778736</v>
      </c>
      <c r="L22" s="56"/>
      <c r="M22" s="57"/>
      <c r="N22" s="57"/>
      <c r="O22" s="57"/>
      <c r="P22" s="57"/>
      <c r="Q22" s="57"/>
      <c r="R22" s="57"/>
      <c r="S22" s="57"/>
      <c r="U22" s="38"/>
      <c r="V22" s="38"/>
      <c r="W22" s="38"/>
      <c r="X22" s="38"/>
      <c r="Y22" s="38"/>
      <c r="Z22" s="38"/>
      <c r="AA22" s="38"/>
      <c r="AB22" s="38"/>
    </row>
    <row r="23" spans="2:88" ht="14.1" customHeight="1" x14ac:dyDescent="0.3">
      <c r="B23" s="74" t="s">
        <v>43</v>
      </c>
      <c r="C23" s="69">
        <v>359.12599732400014</v>
      </c>
      <c r="D23" s="68">
        <v>8.405083409633086</v>
      </c>
      <c r="E23" s="69">
        <v>355.10814332400014</v>
      </c>
      <c r="F23" s="68">
        <v>13.080604953162368</v>
      </c>
      <c r="G23" s="69">
        <v>1929.21981398</v>
      </c>
      <c r="H23" s="68">
        <v>5.166982562363498</v>
      </c>
      <c r="I23" s="69">
        <v>1915.9349899799997</v>
      </c>
      <c r="J23" s="68">
        <v>6.0128229991355475</v>
      </c>
      <c r="L23" s="56"/>
      <c r="M23" s="57"/>
      <c r="N23" s="57"/>
      <c r="O23" s="57"/>
      <c r="P23" s="58"/>
      <c r="Q23" s="57"/>
      <c r="R23" s="58"/>
      <c r="S23" s="57"/>
      <c r="U23" s="38"/>
      <c r="V23" s="38"/>
      <c r="W23" s="38"/>
      <c r="X23" s="38"/>
      <c r="Y23" s="38"/>
      <c r="Z23" s="38"/>
      <c r="AA23" s="38"/>
      <c r="AB23" s="38"/>
    </row>
    <row r="24" spans="2:88" ht="14.1" customHeight="1" x14ac:dyDescent="0.25">
      <c r="B24" s="23" t="s">
        <v>25</v>
      </c>
      <c r="C24" s="73">
        <v>2976.2559637550003</v>
      </c>
      <c r="D24" s="70">
        <v>4.5641592298973466</v>
      </c>
      <c r="E24" s="73">
        <v>2955.3661987550004</v>
      </c>
      <c r="F24" s="70">
        <v>8.9193921066757156</v>
      </c>
      <c r="G24" s="73">
        <v>15250.0424024</v>
      </c>
      <c r="H24" s="70">
        <v>1.8717169045173065</v>
      </c>
      <c r="I24" s="73">
        <v>15192.0375494</v>
      </c>
      <c r="J24" s="70">
        <v>2.852106445650282</v>
      </c>
      <c r="L24" s="59"/>
      <c r="M24" s="53"/>
      <c r="N24" s="54"/>
      <c r="O24" s="53"/>
      <c r="P24" s="54"/>
      <c r="Q24" s="53"/>
      <c r="R24" s="54"/>
      <c r="S24" s="53"/>
      <c r="U24" s="38"/>
      <c r="V24" s="38"/>
      <c r="W24" s="38"/>
      <c r="X24" s="38"/>
      <c r="Y24" s="38"/>
      <c r="Z24" s="38"/>
      <c r="AA24" s="38"/>
      <c r="AB24" s="38"/>
    </row>
    <row r="25" spans="2:88" ht="3.75" customHeight="1" thickBot="1" x14ac:dyDescent="0.3">
      <c r="B25" s="26"/>
      <c r="C25" s="27"/>
      <c r="D25" s="27"/>
      <c r="E25" s="27"/>
      <c r="F25" s="27"/>
      <c r="G25" s="27"/>
      <c r="H25" s="27"/>
      <c r="I25" s="27"/>
      <c r="J25" s="27"/>
      <c r="N25" s="4"/>
    </row>
    <row r="26" spans="2:88" ht="9.75" customHeight="1" x14ac:dyDescent="0.25"/>
    <row r="27" spans="2:88" ht="6" customHeight="1" x14ac:dyDescent="0.25"/>
    <row r="28" spans="2:88" customFormat="1" ht="3.75" customHeight="1" x14ac:dyDescent="0.25">
      <c r="I28" s="4"/>
      <c r="J28" s="4"/>
      <c r="K28" s="4"/>
      <c r="L28" s="4"/>
      <c r="M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</row>
    <row r="29" spans="2:88" hidden="1" x14ac:dyDescent="0.25">
      <c r="C29" s="63"/>
      <c r="D29" s="63"/>
      <c r="E29" s="63"/>
      <c r="F29" s="63"/>
      <c r="G29" s="63"/>
      <c r="H29" s="63"/>
      <c r="I29" s="63"/>
      <c r="J29" s="63"/>
    </row>
  </sheetData>
  <mergeCells count="13">
    <mergeCell ref="B2:B5"/>
    <mergeCell ref="C2:F2"/>
    <mergeCell ref="G2:J2"/>
    <mergeCell ref="C3:F3"/>
    <mergeCell ref="G3:J3"/>
    <mergeCell ref="C4:C5"/>
    <mergeCell ref="D4:D5"/>
    <mergeCell ref="E4:E5"/>
    <mergeCell ref="F4:F5"/>
    <mergeCell ref="J4:J5"/>
    <mergeCell ref="G4:G5"/>
    <mergeCell ref="H4:H5"/>
    <mergeCell ref="I4:I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14">
    <tabColor theme="9" tint="-0.249977111117893"/>
  </sheetPr>
  <dimension ref="A1:BN51"/>
  <sheetViews>
    <sheetView showGridLines="0" zoomScale="90" zoomScaleNormal="90" workbookViewId="0">
      <selection activeCell="B2" sqref="B2:I13"/>
    </sheetView>
  </sheetViews>
  <sheetFormatPr defaultRowHeight="15" x14ac:dyDescent="0.25"/>
  <cols>
    <col min="1" max="16384" width="9.140625" style="4"/>
  </cols>
  <sheetData>
    <row r="1" spans="1:66" s="5" customFormat="1" ht="14.25" customHeight="1" x14ac:dyDescent="0.25"/>
    <row r="2" spans="1:66" ht="31.5" customHeight="1" x14ac:dyDescent="0.25"/>
    <row r="3" spans="1:66" ht="22.5" customHeight="1" x14ac:dyDescent="0.25"/>
    <row r="4" spans="1:66" ht="3.75" customHeight="1" x14ac:dyDescent="0.25"/>
    <row r="5" spans="1:66" ht="3" customHeight="1" x14ac:dyDescent="0.25"/>
    <row r="6" spans="1:66" ht="3" customHeight="1" x14ac:dyDescent="0.25"/>
    <row r="7" spans="1:66" ht="11.25" customHeight="1" x14ac:dyDescent="0.25"/>
    <row r="8" spans="1:66" ht="11.25" customHeight="1" x14ac:dyDescent="0.25"/>
    <row r="9" spans="1:66" ht="11.25" customHeight="1" x14ac:dyDescent="0.25"/>
    <row r="10" spans="1:66" ht="11.25" customHeight="1" x14ac:dyDescent="0.25"/>
    <row r="11" spans="1:66" ht="11.25" customHeight="1" x14ac:dyDescent="0.25"/>
    <row r="12" spans="1:66" ht="11.25" customHeight="1" x14ac:dyDescent="0.25"/>
    <row r="13" spans="1:66" ht="11.25" customHeight="1" x14ac:dyDescent="0.25"/>
    <row r="14" spans="1:66" s="5" customFormat="1" ht="11.2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</row>
    <row r="15" spans="1:66" s="5" customFormat="1" ht="11.25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</row>
    <row r="16" spans="1:66" s="5" customFormat="1" ht="11.25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</row>
    <row r="17" spans="1:66" s="5" customFormat="1" ht="11.2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</row>
    <row r="18" spans="1:66" ht="11.25" customHeight="1" x14ac:dyDescent="0.25"/>
    <row r="19" spans="1:66" ht="11.25" customHeight="1" x14ac:dyDescent="0.25"/>
    <row r="20" spans="1:66" ht="27" customHeight="1" x14ac:dyDescent="0.25"/>
    <row r="21" spans="1:66" ht="24" customHeight="1" x14ac:dyDescent="0.25"/>
    <row r="22" spans="1:66" ht="21" customHeight="1" x14ac:dyDescent="0.25"/>
    <row r="23" spans="1:66" ht="20.25" customHeight="1" x14ac:dyDescent="0.25"/>
    <row r="24" spans="1:66" s="6" customFormat="1" ht="22.5" customHeight="1" x14ac:dyDescent="0.25"/>
    <row r="25" spans="1:66" ht="4.5" customHeight="1" x14ac:dyDescent="0.25"/>
    <row r="27" spans="1:66" ht="16.5" customHeight="1" x14ac:dyDescent="0.25"/>
    <row r="28" spans="1:66" ht="16.5" customHeight="1" x14ac:dyDescent="0.25"/>
    <row r="29" spans="1:66" ht="39.75" customHeight="1" x14ac:dyDescent="0.25"/>
    <row r="31" spans="1:66" ht="4.5" customHeight="1" x14ac:dyDescent="0.25"/>
    <row r="32" spans="1:66" ht="4.5" customHeight="1" x14ac:dyDescent="0.25"/>
    <row r="33" ht="4.5" customHeight="1" x14ac:dyDescent="0.25"/>
    <row r="47" ht="27" customHeight="1" x14ac:dyDescent="0.25"/>
    <row r="48" ht="3.75" customHeight="1" x14ac:dyDescent="0.25"/>
    <row r="51" ht="3.75" customHeight="1" x14ac:dyDescent="0.25"/>
  </sheetData>
  <dataValidations count="1">
    <dataValidation allowBlank="1" showInputMessage="1" showErrorMessage="1" prompt="Não Digitar" sqref="A14:BN17" xr:uid="{00000000-0002-0000-0400-000000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>
    <tabColor theme="9" tint="-0.249977111117893"/>
  </sheetPr>
  <dimension ref="A1:CO28"/>
  <sheetViews>
    <sheetView showGridLines="0" zoomScaleNormal="100" workbookViewId="0">
      <selection activeCell="B7" sqref="B7"/>
    </sheetView>
  </sheetViews>
  <sheetFormatPr defaultColWidth="0" defaultRowHeight="15" zeroHeight="1" x14ac:dyDescent="0.25"/>
  <cols>
    <col min="1" max="1" width="2" customWidth="1"/>
    <col min="2" max="2" width="47.7109375" customWidth="1"/>
    <col min="3" max="3" width="11" customWidth="1"/>
    <col min="4" max="4" width="11.42578125" customWidth="1"/>
    <col min="5" max="5" width="12.85546875" customWidth="1"/>
    <col min="6" max="6" width="10.42578125" customWidth="1"/>
    <col min="7" max="7" width="10.7109375" customWidth="1"/>
    <col min="8" max="8" width="10" customWidth="1"/>
    <col min="9" max="9" width="1.5703125" customWidth="1"/>
    <col min="10" max="10" width="12.42578125" style="4" hidden="1" customWidth="1"/>
    <col min="11" max="11" width="12.5703125" style="4" hidden="1" customWidth="1"/>
    <col min="12" max="15" width="0" style="4" hidden="1" customWidth="1"/>
    <col min="16" max="16" width="0" hidden="1" customWidth="1"/>
    <col min="17" max="93" width="0" style="4" hidden="1" customWidth="1"/>
    <col min="94" max="16384" width="9.140625" style="4" hidden="1"/>
  </cols>
  <sheetData>
    <row r="1" spans="1:90" s="5" customFormat="1" ht="14.25" customHeight="1" x14ac:dyDescent="0.25">
      <c r="A1" s="3"/>
      <c r="B1" s="3"/>
      <c r="C1" s="3"/>
      <c r="D1" s="3"/>
      <c r="I1" s="3"/>
    </row>
    <row r="2" spans="1:90" ht="15" customHeight="1" thickBot="1" x14ac:dyDescent="0.3">
      <c r="B2" s="89" t="s">
        <v>8</v>
      </c>
      <c r="C2" s="90" t="s">
        <v>6</v>
      </c>
      <c r="D2" s="91"/>
      <c r="E2" s="92"/>
      <c r="F2" s="90" t="s">
        <v>7</v>
      </c>
      <c r="G2" s="91"/>
      <c r="H2" s="92"/>
      <c r="I2" s="28"/>
      <c r="K2" s="31"/>
    </row>
    <row r="3" spans="1:90" ht="15" customHeight="1" thickTop="1" x14ac:dyDescent="0.25">
      <c r="B3" s="89"/>
      <c r="C3" s="2">
        <f>'Por Segmento'!C3</f>
        <v>44317</v>
      </c>
      <c r="D3" s="2">
        <f>'Por Segmento'!D3</f>
        <v>43952</v>
      </c>
      <c r="E3" s="2" t="str">
        <f>'Por Segmento'!E3</f>
        <v>Var. %</v>
      </c>
      <c r="F3" s="2" t="str">
        <f>'Por Segmento'!F3</f>
        <v>5M21</v>
      </c>
      <c r="G3" s="2" t="str">
        <f>'Por Segmento'!G3</f>
        <v>5M20</v>
      </c>
      <c r="H3" s="2" t="str">
        <f>'Por Segmento'!H3</f>
        <v>Var. %</v>
      </c>
      <c r="I3" s="4"/>
      <c r="J3" s="40"/>
      <c r="K3" s="15"/>
    </row>
    <row r="4" spans="1:90" ht="3.75" customHeight="1" x14ac:dyDescent="0.25">
      <c r="B4" s="7"/>
      <c r="C4" s="8"/>
      <c r="D4" s="8"/>
      <c r="E4" s="8"/>
      <c r="G4" s="8"/>
      <c r="I4" s="4"/>
    </row>
    <row r="5" spans="1:90" ht="3" customHeight="1" x14ac:dyDescent="0.25">
      <c r="A5" s="4"/>
      <c r="B5" s="42"/>
      <c r="C5" s="43"/>
      <c r="D5" s="43"/>
      <c r="E5" s="43"/>
      <c r="F5" s="43"/>
      <c r="G5" s="43"/>
      <c r="H5" s="43"/>
      <c r="I5" s="4"/>
    </row>
    <row r="6" spans="1:90" ht="3" customHeight="1" x14ac:dyDescent="0.25">
      <c r="A6" s="5"/>
      <c r="B6" s="7"/>
      <c r="C6" s="11"/>
      <c r="D6" s="11"/>
      <c r="E6" s="11"/>
      <c r="F6" s="11"/>
      <c r="G6" s="11"/>
      <c r="H6" s="11"/>
      <c r="I6" s="4"/>
    </row>
    <row r="7" spans="1:90" ht="14.1" customHeight="1" x14ac:dyDescent="0.3">
      <c r="A7" s="5"/>
      <c r="B7" s="44" t="s">
        <v>1</v>
      </c>
      <c r="C7" s="75">
        <v>44.261786000000008</v>
      </c>
      <c r="D7" s="76">
        <v>44.944832000000005</v>
      </c>
      <c r="E7" s="67">
        <f>IF(OR(AND(C7&lt;=0,D7&gt;=0),AND(C7&gt;=0,D7&lt;=0),C7=D7),"-",IF((C7/D7-1)*100&gt;0,(C7/D7-1)*100,(C7/D7-1)*100))</f>
        <v>-1.5197431375424841</v>
      </c>
      <c r="F7" s="75">
        <v>246.70312099999998</v>
      </c>
      <c r="G7" s="76">
        <v>233.63626600000001</v>
      </c>
      <c r="H7" s="67">
        <f>IF(OR(AND(F7&lt;=0,G7&gt;=0),AND(F7&gt;=0,G7&lt;=0),F7=G7),"-",IF((F7/G7-1)*100&gt;0,(F7/G7-1)*100,(F7/G7-1)*100))</f>
        <v>5.5928196524078988</v>
      </c>
      <c r="I7" s="64"/>
      <c r="J7" s="38"/>
      <c r="K7" s="38"/>
      <c r="L7" s="38"/>
      <c r="M7" s="38"/>
      <c r="N7" s="38"/>
      <c r="O7" s="38"/>
      <c r="P7" s="38"/>
      <c r="Q7" s="38"/>
      <c r="R7" s="38"/>
      <c r="S7" s="45"/>
      <c r="T7" s="45"/>
      <c r="U7" s="38"/>
      <c r="V7" s="38"/>
    </row>
    <row r="8" spans="1:90" ht="14.1" customHeight="1" x14ac:dyDescent="0.3">
      <c r="A8" s="5"/>
      <c r="B8" s="44" t="s">
        <v>2</v>
      </c>
      <c r="C8" s="75">
        <v>35.591654999999989</v>
      </c>
      <c r="D8" s="76">
        <v>28.264213372000004</v>
      </c>
      <c r="E8" s="67">
        <f t="shared" ref="E8:E24" si="0">IF(OR(AND(C8&lt;=0,D8&gt;=0),AND(C8&gt;=0,D8&lt;=0),C8=D8),"-",IF((C8/D8-1)*100&gt;0,(C8/D8-1)*100,(C8/D8-1)*100))</f>
        <v>25.924802971021045</v>
      </c>
      <c r="F8" s="75">
        <v>178.07073826400003</v>
      </c>
      <c r="G8" s="76">
        <v>146.75369586599999</v>
      </c>
      <c r="H8" s="67">
        <f t="shared" ref="H8:H24" si="1">IF(OR(AND(F8&lt;=0,G8&gt;=0),AND(F8&gt;=0,G8&lt;=0),F8=G8),"-",IF((F8/G8-1)*100&gt;0,(F8/G8-1)*100,(F8/G8-1)*100))</f>
        <v>21.339866238595761</v>
      </c>
      <c r="I8" s="64"/>
      <c r="J8" s="38"/>
      <c r="K8" s="38"/>
      <c r="L8" s="38"/>
      <c r="M8" s="38"/>
      <c r="N8" s="38"/>
      <c r="O8" s="38"/>
      <c r="P8" s="38"/>
      <c r="Q8" s="38"/>
      <c r="S8" s="45"/>
      <c r="T8" s="45"/>
      <c r="U8" s="38"/>
      <c r="V8" s="38"/>
    </row>
    <row r="9" spans="1:90" ht="14.1" customHeight="1" x14ac:dyDescent="0.3">
      <c r="A9" s="5"/>
      <c r="B9" s="29" t="s">
        <v>30</v>
      </c>
      <c r="C9" s="77">
        <v>8.1490810000000007</v>
      </c>
      <c r="D9" s="78">
        <v>7.9626440000000001</v>
      </c>
      <c r="E9" s="68">
        <f t="shared" si="0"/>
        <v>2.3413956469735542</v>
      </c>
      <c r="F9" s="77">
        <v>42.272993999999997</v>
      </c>
      <c r="G9" s="78">
        <v>41.836311000000002</v>
      </c>
      <c r="H9" s="68">
        <f t="shared" si="1"/>
        <v>1.0437894488354749</v>
      </c>
      <c r="I9" s="4"/>
      <c r="J9" s="38"/>
      <c r="K9" s="38"/>
      <c r="L9" s="38"/>
      <c r="M9" s="38"/>
      <c r="N9" s="38"/>
      <c r="O9" s="38"/>
      <c r="P9" s="38"/>
      <c r="Q9" s="38"/>
      <c r="S9" s="37"/>
      <c r="T9" s="37"/>
      <c r="U9" s="38"/>
      <c r="V9" s="38"/>
    </row>
    <row r="10" spans="1:90" ht="14.1" customHeight="1" x14ac:dyDescent="0.3">
      <c r="A10" s="5"/>
      <c r="B10" s="29" t="s">
        <v>31</v>
      </c>
      <c r="C10" s="77">
        <v>27.44257399999999</v>
      </c>
      <c r="D10" s="78">
        <v>20.301569372000007</v>
      </c>
      <c r="E10" s="68">
        <f t="shared" si="0"/>
        <v>35.174643384214832</v>
      </c>
      <c r="F10" s="77">
        <v>135.79774426399999</v>
      </c>
      <c r="G10" s="78">
        <v>104.91738486600001</v>
      </c>
      <c r="H10" s="68">
        <f t="shared" si="1"/>
        <v>29.43302431474082</v>
      </c>
      <c r="I10" s="4"/>
      <c r="J10" s="38"/>
      <c r="K10" s="38"/>
      <c r="L10" s="38"/>
      <c r="M10" s="38"/>
      <c r="N10" s="38"/>
      <c r="O10" s="38"/>
      <c r="P10" s="38"/>
      <c r="Q10" s="38"/>
      <c r="S10" s="37"/>
      <c r="T10" s="37"/>
      <c r="U10" s="38"/>
      <c r="V10" s="38"/>
    </row>
    <row r="11" spans="1:90" ht="14.1" customHeight="1" x14ac:dyDescent="0.3">
      <c r="A11" s="5"/>
      <c r="B11" s="44" t="s">
        <v>3</v>
      </c>
      <c r="C11" s="75">
        <v>16.545480000000001</v>
      </c>
      <c r="D11" s="76">
        <v>15.313981610999999</v>
      </c>
      <c r="E11" s="67">
        <f t="shared" si="0"/>
        <v>8.0416603616359374</v>
      </c>
      <c r="F11" s="75">
        <v>94.051520756000002</v>
      </c>
      <c r="G11" s="76">
        <v>93.30721422900001</v>
      </c>
      <c r="H11" s="67">
        <f t="shared" si="1"/>
        <v>0.797694511780489</v>
      </c>
      <c r="I11" s="64"/>
      <c r="J11" s="38"/>
      <c r="K11" s="38"/>
      <c r="L11" s="38"/>
      <c r="M11" s="38"/>
      <c r="N11" s="38"/>
      <c r="O11" s="38"/>
      <c r="P11" s="38"/>
      <c r="Q11" s="38"/>
      <c r="S11" s="45"/>
      <c r="T11" s="45"/>
      <c r="U11" s="38"/>
      <c r="V11" s="38"/>
    </row>
    <row r="12" spans="1:90" ht="14.1" customHeight="1" x14ac:dyDescent="0.3">
      <c r="A12" s="4"/>
      <c r="B12" s="29" t="s">
        <v>32</v>
      </c>
      <c r="C12" s="77">
        <v>15.293967</v>
      </c>
      <c r="D12" s="78">
        <v>14.299802</v>
      </c>
      <c r="E12" s="68">
        <f t="shared" si="0"/>
        <v>6.952299059805167</v>
      </c>
      <c r="F12" s="77">
        <v>87.396844999999999</v>
      </c>
      <c r="G12" s="78">
        <v>87.655957999999998</v>
      </c>
      <c r="H12" s="68">
        <f t="shared" si="1"/>
        <v>-0.29560226813104551</v>
      </c>
      <c r="I12" s="4"/>
      <c r="J12" s="38"/>
      <c r="K12" s="38"/>
      <c r="L12" s="38"/>
      <c r="M12" s="38"/>
      <c r="N12" s="38"/>
      <c r="O12" s="38"/>
      <c r="P12" s="38"/>
      <c r="Q12" s="38"/>
      <c r="S12" s="37"/>
      <c r="T12" s="37"/>
      <c r="U12" s="38"/>
      <c r="V12" s="38"/>
    </row>
    <row r="13" spans="1:90" ht="14.1" customHeight="1" x14ac:dyDescent="0.3">
      <c r="B13" s="29" t="s">
        <v>33</v>
      </c>
      <c r="C13" s="77">
        <v>1.2515129999999997</v>
      </c>
      <c r="D13" s="78">
        <v>1.0141796109999999</v>
      </c>
      <c r="E13" s="68">
        <f t="shared" si="0"/>
        <v>23.401514527193523</v>
      </c>
      <c r="F13" s="77">
        <v>6.6546757559999996</v>
      </c>
      <c r="G13" s="78">
        <v>5.6512562289999995</v>
      </c>
      <c r="H13" s="68">
        <f t="shared" si="1"/>
        <v>17.755689820802157</v>
      </c>
      <c r="I13" s="4"/>
      <c r="J13" s="38"/>
      <c r="K13" s="38"/>
      <c r="L13" s="38"/>
      <c r="M13" s="38"/>
      <c r="N13" s="38"/>
      <c r="O13" s="38"/>
      <c r="P13" s="38"/>
      <c r="Q13" s="38"/>
      <c r="S13" s="37"/>
      <c r="T13" s="37"/>
      <c r="U13" s="38"/>
      <c r="V13" s="38"/>
    </row>
    <row r="14" spans="1:90" s="5" customFormat="1" ht="14.1" customHeight="1" x14ac:dyDescent="0.3">
      <c r="A14" s="3"/>
      <c r="B14" s="44" t="s">
        <v>5</v>
      </c>
      <c r="C14" s="75">
        <v>15.458190999999999</v>
      </c>
      <c r="D14" s="76">
        <v>16.205638999999998</v>
      </c>
      <c r="E14" s="67">
        <f t="shared" si="0"/>
        <v>-4.6122710742846902</v>
      </c>
      <c r="F14" s="75">
        <v>77.645393999999996</v>
      </c>
      <c r="G14" s="76">
        <v>75.139257999999998</v>
      </c>
      <c r="H14" s="67">
        <f t="shared" si="1"/>
        <v>3.335321730219909</v>
      </c>
      <c r="I14" s="64"/>
      <c r="J14" s="38"/>
      <c r="K14" s="38"/>
      <c r="L14" s="38"/>
      <c r="M14" s="38"/>
      <c r="N14" s="38"/>
      <c r="O14" s="38"/>
      <c r="P14" s="38"/>
      <c r="Q14" s="38"/>
      <c r="R14" s="15"/>
      <c r="S14" s="45"/>
      <c r="T14" s="45"/>
      <c r="U14" s="38"/>
      <c r="V14" s="38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</row>
    <row r="15" spans="1:90" s="5" customFormat="1" ht="14.1" customHeight="1" x14ac:dyDescent="0.3">
      <c r="A15" s="3"/>
      <c r="B15" s="29" t="s">
        <v>36</v>
      </c>
      <c r="C15" s="77">
        <v>15.458190999999999</v>
      </c>
      <c r="D15" s="78">
        <v>16.205638999999998</v>
      </c>
      <c r="E15" s="68">
        <f t="shared" si="0"/>
        <v>-4.6122710742846902</v>
      </c>
      <c r="F15" s="77">
        <v>77.645393999999996</v>
      </c>
      <c r="G15" s="78">
        <v>75.139257999999998</v>
      </c>
      <c r="H15" s="68">
        <f t="shared" si="1"/>
        <v>3.335321730219909</v>
      </c>
      <c r="I15" s="15"/>
      <c r="J15" s="38"/>
      <c r="K15" s="38"/>
      <c r="L15" s="38"/>
      <c r="M15" s="38"/>
      <c r="N15" s="38"/>
      <c r="O15" s="38"/>
      <c r="P15" s="38"/>
      <c r="Q15" s="38"/>
      <c r="R15" s="15"/>
      <c r="S15" s="37"/>
      <c r="T15" s="37"/>
      <c r="U15" s="38"/>
      <c r="V15" s="38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5" customFormat="1" ht="14.1" customHeight="1" x14ac:dyDescent="0.3">
      <c r="A16" s="3"/>
      <c r="B16" s="29" t="s">
        <v>37</v>
      </c>
      <c r="C16" s="77">
        <v>0</v>
      </c>
      <c r="D16" s="78">
        <v>0</v>
      </c>
      <c r="E16" s="68" t="str">
        <f t="shared" si="0"/>
        <v>-</v>
      </c>
      <c r="F16" s="77">
        <v>0</v>
      </c>
      <c r="G16" s="78">
        <v>0</v>
      </c>
      <c r="H16" s="68" t="str">
        <f t="shared" si="1"/>
        <v>-</v>
      </c>
      <c r="I16" s="15"/>
      <c r="J16" s="38"/>
      <c r="K16" s="38"/>
      <c r="L16" s="38"/>
      <c r="M16" s="38"/>
      <c r="N16" s="38"/>
      <c r="O16" s="38"/>
      <c r="P16" s="38"/>
      <c r="Q16" s="38"/>
      <c r="R16" s="15"/>
      <c r="S16" s="37"/>
      <c r="T16" s="37"/>
      <c r="U16" s="38"/>
      <c r="V16" s="38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5" customFormat="1" ht="14.1" customHeight="1" x14ac:dyDescent="0.3">
      <c r="A17" s="3"/>
      <c r="B17" s="44" t="s">
        <v>4</v>
      </c>
      <c r="C17" s="75">
        <v>18.709431000000002</v>
      </c>
      <c r="D17" s="76">
        <v>12.726038000000001</v>
      </c>
      <c r="E17" s="67">
        <f t="shared" si="0"/>
        <v>47.016934885783002</v>
      </c>
      <c r="F17" s="75">
        <v>69.132199</v>
      </c>
      <c r="G17" s="76">
        <v>65.950552999999999</v>
      </c>
      <c r="H17" s="67">
        <f t="shared" si="1"/>
        <v>4.8242901011004369</v>
      </c>
      <c r="I17" s="64"/>
      <c r="J17" s="38"/>
      <c r="K17" s="38"/>
      <c r="L17" s="38"/>
      <c r="M17" s="38"/>
      <c r="N17" s="38"/>
      <c r="O17" s="38"/>
      <c r="P17" s="38"/>
      <c r="Q17" s="38"/>
      <c r="R17" s="16"/>
      <c r="S17" s="45"/>
      <c r="T17" s="45"/>
      <c r="U17" s="38"/>
      <c r="V17" s="38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ht="14.1" customHeight="1" x14ac:dyDescent="0.3">
      <c r="B18" s="29" t="s">
        <v>34</v>
      </c>
      <c r="C18" s="77">
        <v>18.709431000000002</v>
      </c>
      <c r="D18" s="78">
        <v>12.726038000000001</v>
      </c>
      <c r="E18" s="68">
        <f t="shared" si="0"/>
        <v>47.016934885783002</v>
      </c>
      <c r="F18" s="77">
        <v>69.132199</v>
      </c>
      <c r="G18" s="78">
        <v>65.950552999999999</v>
      </c>
      <c r="H18" s="68">
        <f t="shared" si="1"/>
        <v>4.8242901011004369</v>
      </c>
      <c r="I18" s="4"/>
      <c r="J18" s="38"/>
      <c r="K18" s="38"/>
      <c r="L18" s="38"/>
      <c r="M18" s="38"/>
      <c r="N18" s="38"/>
      <c r="O18" s="38"/>
      <c r="P18" s="38"/>
      <c r="Q18" s="38"/>
      <c r="S18" s="37"/>
      <c r="T18" s="37"/>
      <c r="U18" s="38"/>
      <c r="V18" s="38"/>
    </row>
    <row r="19" spans="1:90" ht="14.1" customHeight="1" x14ac:dyDescent="0.3">
      <c r="B19" s="29" t="s">
        <v>35</v>
      </c>
      <c r="C19" s="77">
        <v>0</v>
      </c>
      <c r="D19" s="78">
        <v>0</v>
      </c>
      <c r="E19" s="68" t="str">
        <f t="shared" si="0"/>
        <v>-</v>
      </c>
      <c r="F19" s="77">
        <v>0</v>
      </c>
      <c r="G19" s="78">
        <v>0</v>
      </c>
      <c r="H19" s="68" t="str">
        <f t="shared" si="1"/>
        <v>-</v>
      </c>
      <c r="I19" s="4"/>
      <c r="J19" s="38"/>
      <c r="K19" s="38"/>
      <c r="L19" s="38"/>
      <c r="M19" s="38"/>
      <c r="N19" s="38"/>
      <c r="O19" s="38"/>
      <c r="P19" s="38"/>
      <c r="Q19" s="38"/>
      <c r="S19" s="37"/>
      <c r="T19" s="37"/>
      <c r="U19" s="38"/>
      <c r="V19" s="38"/>
    </row>
    <row r="20" spans="1:90" ht="14.1" customHeight="1" x14ac:dyDescent="0.25">
      <c r="A20" s="4"/>
      <c r="B20" s="23" t="s">
        <v>26</v>
      </c>
      <c r="C20" s="79">
        <v>101.872456</v>
      </c>
      <c r="D20" s="79">
        <v>96.138954999999996</v>
      </c>
      <c r="E20" s="70">
        <f t="shared" si="0"/>
        <v>5.9637646363017049</v>
      </c>
      <c r="F20" s="79">
        <v>523.15055299999995</v>
      </c>
      <c r="G20" s="79">
        <v>504.218346</v>
      </c>
      <c r="H20" s="70">
        <f t="shared" si="1"/>
        <v>3.7547636158403286</v>
      </c>
      <c r="I20" s="64"/>
      <c r="J20" s="38"/>
      <c r="K20" s="38"/>
      <c r="L20" s="38"/>
      <c r="M20" s="38"/>
      <c r="N20" s="38"/>
      <c r="O20" s="38"/>
      <c r="P20" s="38"/>
      <c r="Q20" s="38"/>
      <c r="S20" s="62"/>
      <c r="T20" s="62"/>
      <c r="U20" s="38"/>
      <c r="V20" s="38"/>
    </row>
    <row r="21" spans="1:90" ht="14.1" customHeight="1" x14ac:dyDescent="0.25">
      <c r="A21" s="4"/>
      <c r="B21" s="24" t="s">
        <v>27</v>
      </c>
      <c r="C21" s="80">
        <v>28.694086999999989</v>
      </c>
      <c r="D21" s="81">
        <v>21.315748983000006</v>
      </c>
      <c r="E21" s="68">
        <f t="shared" si="0"/>
        <v>34.614491017343305</v>
      </c>
      <c r="F21" s="80">
        <v>142.45242001999998</v>
      </c>
      <c r="G21" s="81">
        <v>110.568641095</v>
      </c>
      <c r="H21" s="68">
        <f t="shared" si="1"/>
        <v>28.836185928707934</v>
      </c>
      <c r="I21" s="4"/>
      <c r="J21" s="38"/>
      <c r="K21" s="38"/>
      <c r="L21" s="38"/>
      <c r="M21" s="38"/>
      <c r="N21" s="38"/>
      <c r="O21" s="38"/>
      <c r="P21" s="38"/>
      <c r="Q21" s="38"/>
      <c r="S21" s="36"/>
      <c r="T21" s="36"/>
      <c r="U21" s="38"/>
      <c r="V21" s="38"/>
    </row>
    <row r="22" spans="1:90" ht="14.1" customHeight="1" x14ac:dyDescent="0.25">
      <c r="A22" s="4"/>
      <c r="B22" s="23" t="s">
        <v>28</v>
      </c>
      <c r="C22" s="79">
        <v>130.566543</v>
      </c>
      <c r="D22" s="79">
        <v>117.454703983</v>
      </c>
      <c r="E22" s="70">
        <f t="shared" si="0"/>
        <v>11.163315365298399</v>
      </c>
      <c r="F22" s="79">
        <v>665.60297301999992</v>
      </c>
      <c r="G22" s="79">
        <v>614.78698709499997</v>
      </c>
      <c r="H22" s="70">
        <f t="shared" si="1"/>
        <v>8.265624841071606</v>
      </c>
      <c r="I22" s="64"/>
      <c r="J22" s="38"/>
      <c r="K22" s="38"/>
      <c r="L22" s="38"/>
      <c r="M22" s="38"/>
      <c r="N22" s="38"/>
      <c r="O22" s="38"/>
      <c r="P22" s="38"/>
      <c r="Q22" s="38"/>
      <c r="S22" s="62"/>
      <c r="T22" s="62"/>
      <c r="U22" s="38"/>
      <c r="V22" s="38"/>
    </row>
    <row r="23" spans="1:90" ht="14.1" customHeight="1" x14ac:dyDescent="0.3">
      <c r="A23" s="4"/>
      <c r="B23" s="24" t="str">
        <f>'Por Segmento'!B23</f>
        <v>4    Fornecimento não faturado</v>
      </c>
      <c r="C23" s="80">
        <v>-7.6812790000000026</v>
      </c>
      <c r="D23" s="78">
        <v>-5.0197739999999973</v>
      </c>
      <c r="E23" s="68">
        <f t="shared" si="0"/>
        <v>53.020414863298761</v>
      </c>
      <c r="F23" s="80">
        <v>-7.0805899999999964</v>
      </c>
      <c r="G23" s="78">
        <v>-7.3802160000000008</v>
      </c>
      <c r="H23" s="68">
        <f t="shared" si="1"/>
        <v>-4.0598540747317502</v>
      </c>
      <c r="I23" s="4"/>
      <c r="J23" s="38"/>
      <c r="K23" s="38"/>
      <c r="L23" s="38"/>
      <c r="M23" s="38"/>
      <c r="N23" s="38"/>
      <c r="O23" s="38"/>
      <c r="P23" s="38"/>
      <c r="Q23" s="38"/>
      <c r="S23" s="36"/>
      <c r="T23" s="36"/>
      <c r="U23" s="38"/>
      <c r="V23" s="38"/>
    </row>
    <row r="24" spans="1:90" s="6" customFormat="1" ht="14.1" customHeight="1" x14ac:dyDescent="0.25">
      <c r="B24" s="23" t="s">
        <v>29</v>
      </c>
      <c r="C24" s="79">
        <v>122.88526399999999</v>
      </c>
      <c r="D24" s="79">
        <v>112.434929983</v>
      </c>
      <c r="E24" s="70">
        <f t="shared" si="0"/>
        <v>9.2945617688204862</v>
      </c>
      <c r="F24" s="79">
        <v>658.52238301999989</v>
      </c>
      <c r="G24" s="79">
        <v>607.40677109499995</v>
      </c>
      <c r="H24" s="70">
        <f t="shared" si="1"/>
        <v>8.4153839498449337</v>
      </c>
      <c r="I24" s="64"/>
      <c r="J24" s="38"/>
      <c r="K24" s="38"/>
      <c r="L24" s="38"/>
      <c r="M24" s="38"/>
      <c r="N24" s="38"/>
      <c r="O24" s="38"/>
      <c r="P24" s="38"/>
      <c r="Q24" s="38"/>
      <c r="S24" s="62"/>
      <c r="T24" s="62"/>
      <c r="U24" s="38"/>
      <c r="V24" s="38"/>
    </row>
    <row r="25" spans="1:90" ht="4.5" customHeight="1" thickBot="1" x14ac:dyDescent="0.3">
      <c r="A25" s="4"/>
      <c r="B25" s="12"/>
      <c r="C25" s="13"/>
      <c r="D25" s="13"/>
      <c r="E25" s="13"/>
      <c r="F25" s="93"/>
      <c r="G25" s="94"/>
      <c r="H25" s="41"/>
      <c r="I25" s="4"/>
      <c r="P25" s="4"/>
    </row>
    <row r="26" spans="1:90" hidden="1" x14ac:dyDescent="0.25">
      <c r="A26" s="4"/>
      <c r="B26" s="4"/>
      <c r="C26" s="4"/>
      <c r="D26" s="4"/>
      <c r="E26" s="30"/>
      <c r="F26" s="4"/>
      <c r="G26" s="4"/>
      <c r="H26" s="4"/>
      <c r="I26" s="4"/>
      <c r="P26" s="4"/>
    </row>
    <row r="27" spans="1:90" ht="3.7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0" hidden="1" x14ac:dyDescent="0.25">
      <c r="A28" s="4"/>
      <c r="B28" s="4"/>
      <c r="I28" s="4"/>
    </row>
  </sheetData>
  <mergeCells count="4">
    <mergeCell ref="B2:B3"/>
    <mergeCell ref="C2:E2"/>
    <mergeCell ref="F2:H2"/>
    <mergeCell ref="F25:G25"/>
  </mergeCells>
  <dataValidations count="2">
    <dataValidation allowBlank="1" showInputMessage="1" showErrorMessage="1" promptTitle="Não Digitar" prompt="Não Digitar" sqref="K2:K3" xr:uid="{00000000-0002-0000-0500-000000000000}"/>
    <dataValidation allowBlank="1" showInputMessage="1" showErrorMessage="1" prompt="Não Digitar" sqref="A6:A11 W14:CL17 R14:R17 I15:I16" xr:uid="{00000000-0002-0000-0500-000001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>
    <tabColor theme="9" tint="-0.249977111117893"/>
  </sheetPr>
  <dimension ref="A1:CL28"/>
  <sheetViews>
    <sheetView showGridLines="0" zoomScaleNormal="100" workbookViewId="0">
      <selection activeCell="B7" sqref="B7"/>
    </sheetView>
  </sheetViews>
  <sheetFormatPr defaultColWidth="0" defaultRowHeight="15" zeroHeight="1" x14ac:dyDescent="0.25"/>
  <cols>
    <col min="1" max="1" width="2" customWidth="1"/>
    <col min="2" max="2" width="47.7109375" customWidth="1"/>
    <col min="3" max="3" width="11" customWidth="1"/>
    <col min="4" max="4" width="11.42578125" customWidth="1"/>
    <col min="5" max="5" width="12.85546875" customWidth="1"/>
    <col min="6" max="6" width="10.42578125" customWidth="1"/>
    <col min="7" max="7" width="10.7109375" customWidth="1"/>
    <col min="8" max="8" width="10" customWidth="1"/>
    <col min="9" max="9" width="1.5703125" customWidth="1"/>
    <col min="10" max="10" width="12.42578125" style="4" hidden="1" customWidth="1"/>
    <col min="11" max="11" width="12.5703125" style="4" hidden="1" customWidth="1"/>
    <col min="12" max="15" width="0" style="4" hidden="1" customWidth="1"/>
    <col min="16" max="16" width="0" hidden="1" customWidth="1"/>
    <col min="17" max="90" width="0" style="4" hidden="1" customWidth="1"/>
    <col min="91" max="16384" width="0" style="4" hidden="1"/>
  </cols>
  <sheetData>
    <row r="1" spans="1:90" s="5" customFormat="1" ht="14.25" customHeight="1" x14ac:dyDescent="0.25">
      <c r="A1" s="3"/>
      <c r="B1" s="3"/>
      <c r="C1" s="3"/>
      <c r="D1" s="3"/>
      <c r="I1" s="3"/>
    </row>
    <row r="2" spans="1:90" ht="15" customHeight="1" thickBot="1" x14ac:dyDescent="0.3">
      <c r="B2" s="89" t="s">
        <v>8</v>
      </c>
      <c r="C2" s="90" t="s">
        <v>6</v>
      </c>
      <c r="D2" s="91"/>
      <c r="E2" s="92"/>
      <c r="F2" s="90" t="s">
        <v>7</v>
      </c>
      <c r="G2" s="91"/>
      <c r="H2" s="92"/>
      <c r="I2" s="28"/>
      <c r="K2" s="31"/>
    </row>
    <row r="3" spans="1:90" ht="15" customHeight="1" thickTop="1" x14ac:dyDescent="0.25">
      <c r="B3" s="89"/>
      <c r="C3" s="2">
        <f>'Por Segmento'!C3</f>
        <v>44317</v>
      </c>
      <c r="D3" s="2">
        <f>'Por Segmento'!D3</f>
        <v>43952</v>
      </c>
      <c r="E3" s="2" t="str">
        <f>'Por Segmento'!E3</f>
        <v>Var. %</v>
      </c>
      <c r="F3" s="2" t="str">
        <f>'Por Segmento'!F3</f>
        <v>5M21</v>
      </c>
      <c r="G3" s="2" t="str">
        <f>'Por Segmento'!G3</f>
        <v>5M20</v>
      </c>
      <c r="H3" s="2" t="str">
        <f>'Por Segmento'!H3</f>
        <v>Var. %</v>
      </c>
      <c r="I3" s="4"/>
      <c r="J3" s="40"/>
      <c r="K3" s="15"/>
    </row>
    <row r="4" spans="1:90" ht="3.75" customHeight="1" x14ac:dyDescent="0.25">
      <c r="B4" s="7"/>
      <c r="C4" s="8"/>
      <c r="D4" s="8"/>
      <c r="E4" s="8"/>
      <c r="G4" s="8"/>
      <c r="I4" s="4"/>
    </row>
    <row r="5" spans="1:90" ht="3" customHeight="1" x14ac:dyDescent="0.25">
      <c r="A5" s="4"/>
      <c r="B5" s="42"/>
      <c r="C5" s="43"/>
      <c r="D5" s="43"/>
      <c r="E5" s="43"/>
      <c r="F5" s="43"/>
      <c r="G5" s="43"/>
      <c r="H5" s="43"/>
      <c r="I5" s="4"/>
    </row>
    <row r="6" spans="1:90" ht="3" customHeight="1" x14ac:dyDescent="0.25">
      <c r="A6" s="5"/>
      <c r="B6" s="7"/>
      <c r="C6" s="11"/>
      <c r="D6" s="11"/>
      <c r="E6" s="11"/>
      <c r="F6" s="11"/>
      <c r="G6" s="11"/>
      <c r="H6" s="11"/>
      <c r="I6" s="4"/>
    </row>
    <row r="7" spans="1:90" ht="14.1" customHeight="1" x14ac:dyDescent="0.3">
      <c r="A7" s="5"/>
      <c r="B7" s="44" t="s">
        <v>1</v>
      </c>
      <c r="C7" s="75">
        <v>14.085654</v>
      </c>
      <c r="D7" s="76">
        <v>15.411075</v>
      </c>
      <c r="E7" s="67">
        <f>IF(OR(AND(C7&lt;=0,D7&gt;=0),AND(C7&gt;=0,D7&lt;=0),C7=D7),"-",IF((C7/D7-1)*100&gt;0,(C7/D7-1)*100,(C7/D7-1)*100))</f>
        <v>-8.6004448099824327</v>
      </c>
      <c r="F7" s="75">
        <v>72.382413</v>
      </c>
      <c r="G7" s="76">
        <v>70.600349999999992</v>
      </c>
      <c r="H7" s="67">
        <f>IF(OR(AND(F7&lt;=0,G7&gt;=0),AND(F7&gt;=0,G7&lt;=0),F7=G7),"-",IF((F7/G7-1)*100&gt;0,(F7/G7-1)*100,(F7/G7-1)*100))</f>
        <v>2.5241560417193609</v>
      </c>
      <c r="I7" s="64"/>
      <c r="L7" s="32"/>
    </row>
    <row r="8" spans="1:90" ht="14.1" customHeight="1" x14ac:dyDescent="0.3">
      <c r="A8" s="5"/>
      <c r="B8" s="44" t="s">
        <v>2</v>
      </c>
      <c r="C8" s="75">
        <v>4.2421740000000003</v>
      </c>
      <c r="D8" s="76">
        <v>2.9845919999999997</v>
      </c>
      <c r="E8" s="67">
        <f t="shared" ref="E8:E24" si="0">IF(OR(AND(C8&lt;=0,D8&gt;=0),AND(C8&gt;=0,D8&lt;=0),C8=D8),"-",IF((C8/D8-1)*100&gt;0,(C8/D8-1)*100,(C8/D8-1)*100))</f>
        <v>42.135809517682851</v>
      </c>
      <c r="F8" s="75">
        <v>20.460364000000002</v>
      </c>
      <c r="G8" s="76">
        <v>16.362917000000003</v>
      </c>
      <c r="H8" s="67">
        <f t="shared" ref="H8:H24" si="1">IF(OR(AND(F8&lt;=0,G8&gt;=0),AND(F8&gt;=0,G8&lt;=0),F8=G8),"-",IF((F8/G8-1)*100&gt;0,(F8/G8-1)*100,(F8/G8-1)*100))</f>
        <v>25.041054721477817</v>
      </c>
      <c r="I8" s="64"/>
      <c r="L8" s="32"/>
    </row>
    <row r="9" spans="1:90" ht="14.1" customHeight="1" x14ac:dyDescent="0.3">
      <c r="A9" s="5"/>
      <c r="B9" s="29" t="s">
        <v>30</v>
      </c>
      <c r="C9" s="77">
        <v>1.8870290000000001</v>
      </c>
      <c r="D9" s="78">
        <v>1.432277</v>
      </c>
      <c r="E9" s="68">
        <f t="shared" si="0"/>
        <v>31.750282941079135</v>
      </c>
      <c r="F9" s="77">
        <v>9.4580589999999987</v>
      </c>
      <c r="G9" s="78">
        <v>8.0602359999999997</v>
      </c>
      <c r="H9" s="68">
        <f t="shared" si="1"/>
        <v>17.342209334813518</v>
      </c>
      <c r="I9" s="4"/>
      <c r="L9" s="38"/>
    </row>
    <row r="10" spans="1:90" ht="14.1" customHeight="1" x14ac:dyDescent="0.3">
      <c r="A10" s="5"/>
      <c r="B10" s="29" t="s">
        <v>31</v>
      </c>
      <c r="C10" s="77">
        <v>2.3551449999999998</v>
      </c>
      <c r="D10" s="78">
        <v>1.5523149999999999</v>
      </c>
      <c r="E10" s="68">
        <f t="shared" si="0"/>
        <v>51.718240176768248</v>
      </c>
      <c r="F10" s="77">
        <v>11.002305</v>
      </c>
      <c r="G10" s="78">
        <v>8.302680999999998</v>
      </c>
      <c r="H10" s="68">
        <f t="shared" si="1"/>
        <v>32.515087596404136</v>
      </c>
      <c r="I10" s="4"/>
      <c r="L10" s="33"/>
    </row>
    <row r="11" spans="1:90" ht="14.1" customHeight="1" x14ac:dyDescent="0.3">
      <c r="A11" s="5"/>
      <c r="B11" s="44" t="s">
        <v>3</v>
      </c>
      <c r="C11" s="75">
        <v>4.9946820000000001</v>
      </c>
      <c r="D11" s="76">
        <v>4.153764999999999</v>
      </c>
      <c r="E11" s="67">
        <f t="shared" si="0"/>
        <v>20.24469366947821</v>
      </c>
      <c r="F11" s="75">
        <v>27.286009999999997</v>
      </c>
      <c r="G11" s="76">
        <v>25.969724000000003</v>
      </c>
      <c r="H11" s="67">
        <f t="shared" si="1"/>
        <v>5.068540582102421</v>
      </c>
      <c r="I11" s="64"/>
      <c r="J11" s="39"/>
      <c r="L11" s="32"/>
    </row>
    <row r="12" spans="1:90" ht="14.1" customHeight="1" x14ac:dyDescent="0.3">
      <c r="A12" s="4"/>
      <c r="B12" s="29" t="s">
        <v>32</v>
      </c>
      <c r="C12" s="77">
        <v>4.7290669999999997</v>
      </c>
      <c r="D12" s="78">
        <v>3.9797759999999998</v>
      </c>
      <c r="E12" s="68">
        <f t="shared" si="0"/>
        <v>18.827466671491067</v>
      </c>
      <c r="F12" s="77">
        <v>25.892586999999999</v>
      </c>
      <c r="G12" s="78">
        <v>25.039688999999999</v>
      </c>
      <c r="H12" s="68">
        <f t="shared" si="1"/>
        <v>3.4061844777704797</v>
      </c>
      <c r="I12" s="4"/>
      <c r="L12" s="33"/>
    </row>
    <row r="13" spans="1:90" ht="14.1" customHeight="1" x14ac:dyDescent="0.3">
      <c r="B13" s="29" t="s">
        <v>33</v>
      </c>
      <c r="C13" s="77">
        <v>0.26561499999999999</v>
      </c>
      <c r="D13" s="78">
        <v>0.173989</v>
      </c>
      <c r="E13" s="68">
        <f t="shared" si="0"/>
        <v>52.661949893384062</v>
      </c>
      <c r="F13" s="77">
        <v>1.3934230000000001</v>
      </c>
      <c r="G13" s="78">
        <v>0.93003500000000006</v>
      </c>
      <c r="H13" s="68">
        <f t="shared" si="1"/>
        <v>49.824791540103334</v>
      </c>
      <c r="I13" s="4"/>
      <c r="L13" s="33"/>
    </row>
    <row r="14" spans="1:90" s="5" customFormat="1" ht="14.1" customHeight="1" x14ac:dyDescent="0.3">
      <c r="A14" s="3"/>
      <c r="B14" s="44" t="s">
        <v>5</v>
      </c>
      <c r="C14" s="75">
        <v>0.432757</v>
      </c>
      <c r="D14" s="76">
        <v>0.48527199999999998</v>
      </c>
      <c r="E14" s="67">
        <f t="shared" si="0"/>
        <v>-10.82176593745363</v>
      </c>
      <c r="F14" s="75">
        <v>2.2157370000000003</v>
      </c>
      <c r="G14" s="76">
        <v>2.1076779999999999</v>
      </c>
      <c r="H14" s="67">
        <f t="shared" si="1"/>
        <v>5.1269216645047466</v>
      </c>
      <c r="I14" s="64"/>
      <c r="J14" s="15"/>
      <c r="K14" s="15"/>
      <c r="L14" s="32"/>
      <c r="M14" s="15"/>
      <c r="N14" s="15"/>
      <c r="O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</row>
    <row r="15" spans="1:90" s="5" customFormat="1" ht="14.1" customHeight="1" x14ac:dyDescent="0.3">
      <c r="A15" s="3"/>
      <c r="B15" s="29" t="s">
        <v>36</v>
      </c>
      <c r="C15" s="77">
        <v>0.432757</v>
      </c>
      <c r="D15" s="78">
        <v>0.48527199999999998</v>
      </c>
      <c r="E15" s="68">
        <f t="shared" si="0"/>
        <v>-10.82176593745363</v>
      </c>
      <c r="F15" s="77">
        <v>2.2157370000000003</v>
      </c>
      <c r="G15" s="78">
        <v>2.1076779999999999</v>
      </c>
      <c r="H15" s="68">
        <f t="shared" si="1"/>
        <v>5.1269216645047466</v>
      </c>
      <c r="I15" s="15"/>
      <c r="J15" s="15"/>
      <c r="K15" s="15"/>
      <c r="L15" s="33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5" customFormat="1" ht="14.1" customHeight="1" x14ac:dyDescent="0.3">
      <c r="A16" s="3"/>
      <c r="B16" s="29" t="s">
        <v>37</v>
      </c>
      <c r="C16" s="77">
        <v>0</v>
      </c>
      <c r="D16" s="78">
        <v>0</v>
      </c>
      <c r="E16" s="68" t="str">
        <f t="shared" si="0"/>
        <v>-</v>
      </c>
      <c r="F16" s="77">
        <v>0</v>
      </c>
      <c r="G16" s="78">
        <v>0</v>
      </c>
      <c r="H16" s="68" t="str">
        <f t="shared" si="1"/>
        <v>-</v>
      </c>
      <c r="I16" s="15"/>
      <c r="J16" s="15"/>
      <c r="K16" s="15"/>
      <c r="L16" s="33"/>
      <c r="M16" s="15"/>
      <c r="N16" s="15"/>
      <c r="O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5" customFormat="1" ht="14.1" customHeight="1" x14ac:dyDescent="0.3">
      <c r="A17" s="3"/>
      <c r="B17" s="44" t="s">
        <v>4</v>
      </c>
      <c r="C17" s="75">
        <v>3.1606939999999994</v>
      </c>
      <c r="D17" s="76">
        <v>3.1178030000000003</v>
      </c>
      <c r="E17" s="67">
        <f t="shared" si="0"/>
        <v>1.3756802466351914</v>
      </c>
      <c r="F17" s="75">
        <v>15.923759</v>
      </c>
      <c r="G17" s="76">
        <v>15.829114000000001</v>
      </c>
      <c r="H17" s="67">
        <f t="shared" si="1"/>
        <v>0.59791723023789878</v>
      </c>
      <c r="I17" s="64"/>
      <c r="J17" s="16"/>
      <c r="K17" s="16"/>
      <c r="L17" s="32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ht="14.1" customHeight="1" x14ac:dyDescent="0.3">
      <c r="B18" s="29" t="s">
        <v>34</v>
      </c>
      <c r="C18" s="77">
        <v>2.6093449999999998</v>
      </c>
      <c r="D18" s="78">
        <v>2.7201020000000002</v>
      </c>
      <c r="E18" s="68">
        <f t="shared" si="0"/>
        <v>-4.0717958370678931</v>
      </c>
      <c r="F18" s="77">
        <v>13.210711999999999</v>
      </c>
      <c r="G18" s="78">
        <v>13.941172000000002</v>
      </c>
      <c r="H18" s="68">
        <f t="shared" si="1"/>
        <v>-5.2395881780957998</v>
      </c>
      <c r="I18" s="4"/>
      <c r="L18" s="33"/>
    </row>
    <row r="19" spans="1:90" ht="14.1" customHeight="1" x14ac:dyDescent="0.3">
      <c r="B19" s="29" t="s">
        <v>35</v>
      </c>
      <c r="C19" s="77">
        <v>0.55134899999999998</v>
      </c>
      <c r="D19" s="78">
        <v>0.39770100000000003</v>
      </c>
      <c r="E19" s="68">
        <f t="shared" si="0"/>
        <v>38.634049197764142</v>
      </c>
      <c r="F19" s="77">
        <v>2.7130469999999995</v>
      </c>
      <c r="G19" s="78">
        <v>1.887942</v>
      </c>
      <c r="H19" s="68">
        <f t="shared" si="1"/>
        <v>43.703937938771411</v>
      </c>
      <c r="I19" s="4"/>
      <c r="L19" s="33"/>
    </row>
    <row r="20" spans="1:90" ht="14.1" customHeight="1" x14ac:dyDescent="0.25">
      <c r="A20" s="4"/>
      <c r="B20" s="23" t="s">
        <v>26</v>
      </c>
      <c r="C20" s="79">
        <v>23.743852</v>
      </c>
      <c r="D20" s="79">
        <v>24.028502</v>
      </c>
      <c r="E20" s="70">
        <f t="shared" si="0"/>
        <v>-1.1846348141053453</v>
      </c>
      <c r="F20" s="79">
        <v>123.159508</v>
      </c>
      <c r="G20" s="79">
        <v>119.74912499999999</v>
      </c>
      <c r="H20" s="70">
        <f t="shared" si="1"/>
        <v>2.8479398074933826</v>
      </c>
      <c r="I20" s="64"/>
      <c r="L20" s="34"/>
    </row>
    <row r="21" spans="1:90" ht="14.1" customHeight="1" x14ac:dyDescent="0.25">
      <c r="A21" s="4"/>
      <c r="B21" s="24" t="s">
        <v>27</v>
      </c>
      <c r="C21" s="80">
        <v>3.1721089999999998</v>
      </c>
      <c r="D21" s="81">
        <v>2.1240049999999999</v>
      </c>
      <c r="E21" s="68">
        <f t="shared" si="0"/>
        <v>49.34564654979625</v>
      </c>
      <c r="F21" s="80">
        <v>15.108775</v>
      </c>
      <c r="G21" s="81">
        <v>11.120657999999999</v>
      </c>
      <c r="H21" s="68">
        <f t="shared" si="1"/>
        <v>35.862239446622681</v>
      </c>
      <c r="I21" s="4"/>
      <c r="L21" s="35"/>
    </row>
    <row r="22" spans="1:90" ht="14.1" customHeight="1" x14ac:dyDescent="0.25">
      <c r="A22" s="4"/>
      <c r="B22" s="23" t="s">
        <v>28</v>
      </c>
      <c r="C22" s="79">
        <v>26.915960999999999</v>
      </c>
      <c r="D22" s="79">
        <v>26.152507</v>
      </c>
      <c r="E22" s="70">
        <f t="shared" si="0"/>
        <v>2.9192382971162223</v>
      </c>
      <c r="F22" s="79">
        <v>138.268283</v>
      </c>
      <c r="G22" s="79">
        <v>130.86978299999998</v>
      </c>
      <c r="H22" s="70">
        <f t="shared" si="1"/>
        <v>5.6533294626155417</v>
      </c>
      <c r="I22" s="64"/>
      <c r="L22" s="35"/>
    </row>
    <row r="23" spans="1:90" ht="14.1" customHeight="1" x14ac:dyDescent="0.3">
      <c r="A23" s="4"/>
      <c r="B23" s="24" t="str">
        <f>'Por Segmento'!B23</f>
        <v>4    Fornecimento não faturado</v>
      </c>
      <c r="C23" s="80">
        <v>0.13581400000000213</v>
      </c>
      <c r="D23" s="78">
        <v>-2.1355069999999996</v>
      </c>
      <c r="E23" s="68" t="str">
        <f t="shared" si="0"/>
        <v>-</v>
      </c>
      <c r="F23" s="80">
        <v>-0.5469369999999999</v>
      </c>
      <c r="G23" s="78">
        <v>-2.1108160000000007</v>
      </c>
      <c r="H23" s="68">
        <f t="shared" si="1"/>
        <v>-74.088835786728936</v>
      </c>
      <c r="I23" s="4"/>
      <c r="L23" s="35"/>
    </row>
    <row r="24" spans="1:90" s="6" customFormat="1" ht="14.1" customHeight="1" x14ac:dyDescent="0.25">
      <c r="B24" s="23" t="s">
        <v>29</v>
      </c>
      <c r="C24" s="79">
        <v>27.051775000000003</v>
      </c>
      <c r="D24" s="79">
        <v>24.016999999999999</v>
      </c>
      <c r="E24" s="70">
        <f t="shared" si="0"/>
        <v>12.635945372028168</v>
      </c>
      <c r="F24" s="79">
        <v>137.72134599999998</v>
      </c>
      <c r="G24" s="79">
        <v>128.75896699999998</v>
      </c>
      <c r="H24" s="70">
        <f t="shared" si="1"/>
        <v>6.9605862867787582</v>
      </c>
      <c r="I24" s="64"/>
      <c r="L24" s="35"/>
    </row>
    <row r="25" spans="1:90" ht="4.5" customHeight="1" thickBot="1" x14ac:dyDescent="0.3">
      <c r="A25" s="4"/>
      <c r="B25" s="12"/>
      <c r="C25" s="13"/>
      <c r="D25" s="13"/>
      <c r="E25" s="13"/>
      <c r="F25" s="93"/>
      <c r="G25" s="94"/>
      <c r="H25" s="41"/>
      <c r="I25" s="4"/>
    </row>
    <row r="26" spans="1:90" hidden="1" x14ac:dyDescent="0.25">
      <c r="A26" s="4"/>
      <c r="B26" s="4"/>
      <c r="C26" s="4"/>
      <c r="D26" s="4"/>
      <c r="E26" s="30"/>
      <c r="F26" s="4"/>
      <c r="G26" s="4"/>
      <c r="H26" s="4"/>
      <c r="I26" s="4"/>
    </row>
    <row r="27" spans="1:90" ht="3.7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0" hidden="1" x14ac:dyDescent="0.25">
      <c r="A28" s="4"/>
      <c r="B28" s="4"/>
      <c r="I28" s="4"/>
    </row>
  </sheetData>
  <mergeCells count="4">
    <mergeCell ref="B2:B3"/>
    <mergeCell ref="C2:E2"/>
    <mergeCell ref="F2:H2"/>
    <mergeCell ref="F25:G25"/>
  </mergeCells>
  <dataValidations count="2">
    <dataValidation allowBlank="1" showInputMessage="1" showErrorMessage="1" prompt="Não Digitar" sqref="A6:A11 Q14:CL17 M14:O17 J14:K17 I15:I16" xr:uid="{00000000-0002-0000-0600-000000000000}"/>
    <dataValidation allowBlank="1" showInputMessage="1" showErrorMessage="1" promptTitle="Não Digitar" prompt="Não Digitar" sqref="K2:K3" xr:uid="{00000000-0002-0000-0600-000001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>
    <tabColor theme="9" tint="-0.249977111117893"/>
  </sheetPr>
  <dimension ref="A1:CL28"/>
  <sheetViews>
    <sheetView showGridLines="0" zoomScaleNormal="100" workbookViewId="0">
      <selection activeCell="B7" sqref="B7"/>
    </sheetView>
  </sheetViews>
  <sheetFormatPr defaultColWidth="0" defaultRowHeight="15" zeroHeight="1" x14ac:dyDescent="0.25"/>
  <cols>
    <col min="1" max="1" width="2" customWidth="1"/>
    <col min="2" max="2" width="47.7109375" customWidth="1"/>
    <col min="3" max="3" width="11" customWidth="1"/>
    <col min="4" max="4" width="11.42578125" customWidth="1"/>
    <col min="5" max="5" width="12.85546875" customWidth="1"/>
    <col min="6" max="6" width="10.42578125" customWidth="1"/>
    <col min="7" max="7" width="10.7109375" customWidth="1"/>
    <col min="8" max="8" width="10" customWidth="1"/>
    <col min="9" max="9" width="1.5703125" customWidth="1"/>
    <col min="10" max="10" width="12.42578125" style="4" hidden="1" customWidth="1"/>
    <col min="11" max="11" width="12.5703125" style="4" hidden="1" customWidth="1"/>
    <col min="12" max="15" width="0" style="4" hidden="1" customWidth="1"/>
    <col min="16" max="16" width="0" hidden="1" customWidth="1"/>
    <col min="17" max="90" width="0" style="4" hidden="1" customWidth="1"/>
    <col min="91" max="16384" width="0" style="4" hidden="1"/>
  </cols>
  <sheetData>
    <row r="1" spans="1:90" s="5" customFormat="1" ht="14.25" customHeight="1" x14ac:dyDescent="0.25">
      <c r="A1" s="3"/>
      <c r="B1" s="3"/>
      <c r="C1" s="3"/>
      <c r="D1" s="3"/>
      <c r="I1" s="3"/>
    </row>
    <row r="2" spans="1:90" ht="15" customHeight="1" thickBot="1" x14ac:dyDescent="0.3">
      <c r="B2" s="89" t="s">
        <v>8</v>
      </c>
      <c r="C2" s="90" t="s">
        <v>6</v>
      </c>
      <c r="D2" s="91"/>
      <c r="E2" s="92"/>
      <c r="F2" s="90" t="s">
        <v>7</v>
      </c>
      <c r="G2" s="91"/>
      <c r="H2" s="92"/>
      <c r="I2" s="28"/>
      <c r="K2" s="31"/>
    </row>
    <row r="3" spans="1:90" ht="15" customHeight="1" thickTop="1" x14ac:dyDescent="0.25">
      <c r="B3" s="89"/>
      <c r="C3" s="2">
        <f>'Por Segmento'!C3</f>
        <v>44317</v>
      </c>
      <c r="D3" s="2">
        <f>'Por Segmento'!D3</f>
        <v>43952</v>
      </c>
      <c r="E3" s="2" t="str">
        <f>'Por Segmento'!E3</f>
        <v>Var. %</v>
      </c>
      <c r="F3" s="2" t="str">
        <f>'Por Segmento'!F3</f>
        <v>5M21</v>
      </c>
      <c r="G3" s="2" t="str">
        <f>'Por Segmento'!G3</f>
        <v>5M20</v>
      </c>
      <c r="H3" s="2" t="str">
        <f>'Por Segmento'!H3</f>
        <v>Var. %</v>
      </c>
      <c r="I3" s="4"/>
      <c r="J3" s="40"/>
      <c r="K3" s="15"/>
    </row>
    <row r="4" spans="1:90" ht="3.75" customHeight="1" x14ac:dyDescent="0.25">
      <c r="B4" s="7"/>
      <c r="C4" s="8"/>
      <c r="D4" s="8"/>
      <c r="E4" s="8"/>
      <c r="G4" s="8"/>
      <c r="I4" s="4"/>
    </row>
    <row r="5" spans="1:90" ht="3" customHeight="1" x14ac:dyDescent="0.25">
      <c r="A5" s="4"/>
      <c r="B5" s="42"/>
      <c r="C5" s="43"/>
      <c r="D5" s="43"/>
      <c r="E5" s="43"/>
      <c r="F5" s="43"/>
      <c r="G5" s="43"/>
      <c r="H5" s="43"/>
      <c r="I5" s="4"/>
    </row>
    <row r="6" spans="1:90" ht="3" customHeight="1" x14ac:dyDescent="0.25">
      <c r="A6" s="5"/>
      <c r="B6" s="7"/>
      <c r="C6" s="11"/>
      <c r="D6" s="11"/>
      <c r="E6" s="11"/>
      <c r="F6" s="11"/>
      <c r="G6" s="11"/>
      <c r="H6" s="11"/>
      <c r="I6" s="4"/>
    </row>
    <row r="7" spans="1:90" ht="14.1" customHeight="1" x14ac:dyDescent="0.3">
      <c r="A7" s="5"/>
      <c r="B7" s="44" t="s">
        <v>1</v>
      </c>
      <c r="C7" s="75">
        <v>100.02558599999999</v>
      </c>
      <c r="D7" s="76">
        <v>104.02352999999999</v>
      </c>
      <c r="E7" s="67">
        <f>IF(OR(AND(C7&lt;=0,D7&gt;=0),AND(C7&gt;=0,D7&lt;=0),C7=D7),"-",IF((C7/D7-1)*100&gt;0,(C7/D7-1)*100,(C7/D7-1)*100))</f>
        <v>-3.8433073747833779</v>
      </c>
      <c r="F7" s="75">
        <v>516.55695800000001</v>
      </c>
      <c r="G7" s="76">
        <v>509.28879500000005</v>
      </c>
      <c r="H7" s="67">
        <f>IF(OR(AND(F7&lt;=0,G7&gt;=0),AND(F7&gt;=0,G7&lt;=0),F7=G7),"-",IF((F7/G7-1)*100&gt;0,(F7/G7-1)*100,(F7/G7-1)*100))</f>
        <v>1.4271201470277717</v>
      </c>
      <c r="I7" s="65"/>
      <c r="L7" s="32"/>
    </row>
    <row r="8" spans="1:90" ht="14.1" customHeight="1" x14ac:dyDescent="0.3">
      <c r="A8" s="5"/>
      <c r="B8" s="44" t="s">
        <v>2</v>
      </c>
      <c r="C8" s="75">
        <v>38.991625578000004</v>
      </c>
      <c r="D8" s="76">
        <v>36.236213918000004</v>
      </c>
      <c r="E8" s="67">
        <f t="shared" ref="E8:E24" si="0">IF(OR(AND(C8&lt;=0,D8&gt;=0),AND(C8&gt;=0,D8&lt;=0),C8=D8),"-",IF((C8/D8-1)*100&gt;0,(C8/D8-1)*100,(C8/D8-1)*100))</f>
        <v>7.6040274688611298</v>
      </c>
      <c r="F8" s="75">
        <v>190.07590952800001</v>
      </c>
      <c r="G8" s="76">
        <v>198.007087826</v>
      </c>
      <c r="H8" s="67">
        <f t="shared" ref="H8:H24" si="1">IF(OR(AND(F8&lt;=0,G8&gt;=0),AND(F8&gt;=0,G8&lt;=0),F8=G8),"-",IF((F8/G8-1)*100&gt;0,(F8/G8-1)*100,(F8/G8-1)*100))</f>
        <v>-4.0055022196829437</v>
      </c>
      <c r="I8" s="65"/>
      <c r="L8" s="32"/>
    </row>
    <row r="9" spans="1:90" ht="14.1" customHeight="1" x14ac:dyDescent="0.3">
      <c r="A9" s="5"/>
      <c r="B9" s="29" t="s">
        <v>30</v>
      </c>
      <c r="C9" s="77">
        <v>14.903944000000001</v>
      </c>
      <c r="D9" s="78">
        <v>14.638268000000002</v>
      </c>
      <c r="E9" s="68">
        <f t="shared" si="0"/>
        <v>1.8149414944445441</v>
      </c>
      <c r="F9" s="77">
        <v>73.255013000000005</v>
      </c>
      <c r="G9" s="78">
        <v>75.55471399999999</v>
      </c>
      <c r="H9" s="68">
        <f t="shared" si="1"/>
        <v>-3.0437558138331156</v>
      </c>
      <c r="I9" s="4"/>
      <c r="L9" s="38"/>
    </row>
    <row r="10" spans="1:90" ht="14.1" customHeight="1" x14ac:dyDescent="0.3">
      <c r="A10" s="5"/>
      <c r="B10" s="29" t="s">
        <v>31</v>
      </c>
      <c r="C10" s="77">
        <v>24.087681578000005</v>
      </c>
      <c r="D10" s="78">
        <v>21.597945918000001</v>
      </c>
      <c r="E10" s="68">
        <f t="shared" si="0"/>
        <v>11.527650219389729</v>
      </c>
      <c r="F10" s="77">
        <v>116.82089652800001</v>
      </c>
      <c r="G10" s="78">
        <v>122.452373826</v>
      </c>
      <c r="H10" s="68">
        <f t="shared" si="1"/>
        <v>-4.5989123134534733</v>
      </c>
      <c r="I10" s="4"/>
      <c r="L10" s="33"/>
    </row>
    <row r="11" spans="1:90" ht="14.1" customHeight="1" x14ac:dyDescent="0.3">
      <c r="A11" s="5"/>
      <c r="B11" s="44" t="s">
        <v>3</v>
      </c>
      <c r="C11" s="75">
        <v>44.840175556000005</v>
      </c>
      <c r="D11" s="76">
        <v>39.367642745999994</v>
      </c>
      <c r="E11" s="67">
        <f t="shared" si="0"/>
        <v>13.901093457154111</v>
      </c>
      <c r="F11" s="75">
        <v>237.127934071</v>
      </c>
      <c r="G11" s="76">
        <v>237.34760090400002</v>
      </c>
      <c r="H11" s="67">
        <f t="shared" si="1"/>
        <v>-9.2550686066916743E-2</v>
      </c>
      <c r="I11" s="65"/>
      <c r="J11" s="39"/>
      <c r="L11" s="32"/>
    </row>
    <row r="12" spans="1:90" ht="14.1" customHeight="1" x14ac:dyDescent="0.3">
      <c r="A12" s="4"/>
      <c r="B12" s="29" t="s">
        <v>32</v>
      </c>
      <c r="C12" s="77">
        <v>33.790637000000004</v>
      </c>
      <c r="D12" s="78">
        <v>31.684875000000002</v>
      </c>
      <c r="E12" s="68">
        <f t="shared" si="0"/>
        <v>6.6459533136867366</v>
      </c>
      <c r="F12" s="77">
        <v>180.91184499999997</v>
      </c>
      <c r="G12" s="78">
        <v>191.35949299999999</v>
      </c>
      <c r="H12" s="68">
        <f t="shared" si="1"/>
        <v>-5.4596967394766382</v>
      </c>
      <c r="I12" s="4"/>
      <c r="L12" s="33"/>
    </row>
    <row r="13" spans="1:90" ht="14.1" customHeight="1" x14ac:dyDescent="0.3">
      <c r="B13" s="29" t="s">
        <v>33</v>
      </c>
      <c r="C13" s="77">
        <v>11.049538556000003</v>
      </c>
      <c r="D13" s="78">
        <v>7.6827677460000015</v>
      </c>
      <c r="E13" s="68">
        <f t="shared" si="0"/>
        <v>43.822368725813647</v>
      </c>
      <c r="F13" s="77">
        <v>56.216089070999992</v>
      </c>
      <c r="G13" s="78">
        <v>45.988107904000003</v>
      </c>
      <c r="H13" s="68">
        <f t="shared" si="1"/>
        <v>22.240491364312831</v>
      </c>
      <c r="I13" s="4"/>
      <c r="L13" s="33"/>
    </row>
    <row r="14" spans="1:90" s="5" customFormat="1" ht="14.1" customHeight="1" x14ac:dyDescent="0.3">
      <c r="A14" s="3"/>
      <c r="B14" s="44" t="s">
        <v>5</v>
      </c>
      <c r="C14" s="75">
        <v>6.9039020000000004</v>
      </c>
      <c r="D14" s="76">
        <v>6.4584699999999993</v>
      </c>
      <c r="E14" s="67">
        <f t="shared" si="0"/>
        <v>6.8968656663265682</v>
      </c>
      <c r="F14" s="75">
        <v>61.613134999999993</v>
      </c>
      <c r="G14" s="76">
        <v>53.200796000000004</v>
      </c>
      <c r="H14" s="67">
        <f t="shared" si="1"/>
        <v>15.812430701224823</v>
      </c>
      <c r="I14" s="65"/>
      <c r="J14" s="15"/>
      <c r="K14" s="15"/>
      <c r="L14" s="32"/>
      <c r="M14" s="15"/>
      <c r="N14" s="15"/>
      <c r="O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</row>
    <row r="15" spans="1:90" s="5" customFormat="1" ht="14.1" customHeight="1" x14ac:dyDescent="0.3">
      <c r="A15" s="3"/>
      <c r="B15" s="29" t="s">
        <v>36</v>
      </c>
      <c r="C15" s="77">
        <v>6.715522</v>
      </c>
      <c r="D15" s="78">
        <v>6.2218689999999999</v>
      </c>
      <c r="E15" s="68">
        <f t="shared" si="0"/>
        <v>7.9341593337950433</v>
      </c>
      <c r="F15" s="77">
        <v>60.742804</v>
      </c>
      <c r="G15" s="78">
        <v>52.964194999999997</v>
      </c>
      <c r="H15" s="68">
        <f t="shared" si="1"/>
        <v>14.686542484030962</v>
      </c>
      <c r="I15" s="15"/>
      <c r="J15" s="15"/>
      <c r="K15" s="15"/>
      <c r="L15" s="33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5" customFormat="1" ht="14.1" customHeight="1" x14ac:dyDescent="0.3">
      <c r="A16" s="3"/>
      <c r="B16" s="29" t="s">
        <v>37</v>
      </c>
      <c r="C16" s="77">
        <v>0.18837999999999999</v>
      </c>
      <c r="D16" s="78">
        <v>0.23660100000000001</v>
      </c>
      <c r="E16" s="68">
        <f t="shared" si="0"/>
        <v>-20.380725356190389</v>
      </c>
      <c r="F16" s="77">
        <v>0.87033099999999997</v>
      </c>
      <c r="G16" s="78">
        <v>0.23660100000000001</v>
      </c>
      <c r="H16" s="68">
        <f t="shared" si="1"/>
        <v>267.84755770263018</v>
      </c>
      <c r="I16" s="15"/>
      <c r="J16" s="15"/>
      <c r="K16" s="15"/>
      <c r="L16" s="33"/>
      <c r="M16" s="15"/>
      <c r="N16" s="15"/>
      <c r="O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5" customFormat="1" ht="14.1" customHeight="1" x14ac:dyDescent="0.3">
      <c r="A17" s="3"/>
      <c r="B17" s="44" t="s">
        <v>4</v>
      </c>
      <c r="C17" s="75">
        <v>45.493544999999997</v>
      </c>
      <c r="D17" s="76">
        <v>43.834416999999995</v>
      </c>
      <c r="E17" s="67">
        <f t="shared" si="0"/>
        <v>3.7849893155873504</v>
      </c>
      <c r="F17" s="75">
        <v>231.96821700000001</v>
      </c>
      <c r="G17" s="76">
        <v>229.879187</v>
      </c>
      <c r="H17" s="67">
        <f t="shared" si="1"/>
        <v>0.90875125637190912</v>
      </c>
      <c r="I17" s="65"/>
      <c r="J17" s="16"/>
      <c r="K17" s="16"/>
      <c r="L17" s="32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ht="14.1" customHeight="1" x14ac:dyDescent="0.3">
      <c r="B18" s="29" t="s">
        <v>34</v>
      </c>
      <c r="C18" s="77">
        <v>45.493544999999997</v>
      </c>
      <c r="D18" s="78">
        <v>43.834416999999995</v>
      </c>
      <c r="E18" s="68">
        <f t="shared" si="0"/>
        <v>3.7849893155873504</v>
      </c>
      <c r="F18" s="77">
        <v>231.96821700000001</v>
      </c>
      <c r="G18" s="78">
        <v>229.879187</v>
      </c>
      <c r="H18" s="68">
        <f t="shared" si="1"/>
        <v>0.90875125637190912</v>
      </c>
      <c r="I18" s="4"/>
      <c r="L18" s="33"/>
    </row>
    <row r="19" spans="1:90" ht="14.1" customHeight="1" x14ac:dyDescent="0.3">
      <c r="B19" s="29" t="s">
        <v>35</v>
      </c>
      <c r="C19" s="77">
        <v>0</v>
      </c>
      <c r="D19" s="78">
        <v>0</v>
      </c>
      <c r="E19" s="68" t="str">
        <f t="shared" si="0"/>
        <v>-</v>
      </c>
      <c r="F19" s="77">
        <v>0</v>
      </c>
      <c r="G19" s="78">
        <v>0</v>
      </c>
      <c r="H19" s="68" t="str">
        <f t="shared" si="1"/>
        <v>-</v>
      </c>
      <c r="I19" s="4"/>
      <c r="L19" s="33"/>
    </row>
    <row r="20" spans="1:90" ht="14.1" customHeight="1" x14ac:dyDescent="0.25">
      <c r="A20" s="4"/>
      <c r="B20" s="23" t="s">
        <v>26</v>
      </c>
      <c r="C20" s="79">
        <v>200.92923400000001</v>
      </c>
      <c r="D20" s="79">
        <v>200.40295899999998</v>
      </c>
      <c r="E20" s="70">
        <f t="shared" si="0"/>
        <v>0.26260839791294455</v>
      </c>
      <c r="F20" s="79">
        <v>1063.434837</v>
      </c>
      <c r="G20" s="79">
        <v>1059.046384</v>
      </c>
      <c r="H20" s="70">
        <f t="shared" si="1"/>
        <v>0.4143777898966805</v>
      </c>
      <c r="I20" s="65"/>
      <c r="L20" s="34"/>
    </row>
    <row r="21" spans="1:90" ht="14.1" customHeight="1" x14ac:dyDescent="0.25">
      <c r="A21" s="4"/>
      <c r="B21" s="24" t="s">
        <v>27</v>
      </c>
      <c r="C21" s="80">
        <v>35.325600134000013</v>
      </c>
      <c r="D21" s="81">
        <v>29.517314664000004</v>
      </c>
      <c r="E21" s="68">
        <f t="shared" si="0"/>
        <v>19.67755378873921</v>
      </c>
      <c r="F21" s="80">
        <v>173.90731659899998</v>
      </c>
      <c r="G21" s="81">
        <v>168.67708273</v>
      </c>
      <c r="H21" s="68">
        <f t="shared" si="1"/>
        <v>3.1007376843076973</v>
      </c>
      <c r="I21" s="4"/>
      <c r="L21" s="35"/>
    </row>
    <row r="22" spans="1:90" ht="14.1" customHeight="1" x14ac:dyDescent="0.25">
      <c r="A22" s="4"/>
      <c r="B22" s="23" t="s">
        <v>28</v>
      </c>
      <c r="C22" s="79">
        <v>236.25483413400002</v>
      </c>
      <c r="D22" s="79">
        <v>229.92027366399998</v>
      </c>
      <c r="E22" s="70">
        <f t="shared" si="0"/>
        <v>2.7551117476735554</v>
      </c>
      <c r="F22" s="79">
        <v>1237.3421535990001</v>
      </c>
      <c r="G22" s="79">
        <v>1227.7234667299999</v>
      </c>
      <c r="H22" s="70">
        <f t="shared" si="1"/>
        <v>0.78345711633411863</v>
      </c>
      <c r="I22" s="65"/>
      <c r="L22" s="35"/>
    </row>
    <row r="23" spans="1:90" ht="14.1" customHeight="1" x14ac:dyDescent="0.3">
      <c r="A23" s="4"/>
      <c r="B23" s="24" t="str">
        <f>'Por Segmento'!B23</f>
        <v>4    Fornecimento não faturado</v>
      </c>
      <c r="C23" s="80">
        <v>0.31684099999998577</v>
      </c>
      <c r="D23" s="78">
        <v>-12.616072000000001</v>
      </c>
      <c r="E23" s="68" t="str">
        <f t="shared" si="0"/>
        <v>-</v>
      </c>
      <c r="F23" s="80">
        <v>-1.6078270000000048</v>
      </c>
      <c r="G23" s="78">
        <v>-8.3795809999999911</v>
      </c>
      <c r="H23" s="68">
        <f t="shared" si="1"/>
        <v>-80.812560914441818</v>
      </c>
      <c r="I23" s="4"/>
      <c r="L23" s="35"/>
    </row>
    <row r="24" spans="1:90" s="6" customFormat="1" ht="14.1" customHeight="1" x14ac:dyDescent="0.25">
      <c r="B24" s="23" t="s">
        <v>29</v>
      </c>
      <c r="C24" s="79">
        <v>236.571675134</v>
      </c>
      <c r="D24" s="79">
        <v>217.30420166399998</v>
      </c>
      <c r="E24" s="70">
        <f t="shared" si="0"/>
        <v>8.8665903937705579</v>
      </c>
      <c r="F24" s="79">
        <v>1235.734326599</v>
      </c>
      <c r="G24" s="79">
        <v>1219.34388573</v>
      </c>
      <c r="H24" s="70">
        <f t="shared" si="1"/>
        <v>1.3442016695058401</v>
      </c>
      <c r="I24" s="65"/>
      <c r="L24" s="35"/>
    </row>
    <row r="25" spans="1:90" ht="4.5" customHeight="1" thickBot="1" x14ac:dyDescent="0.3">
      <c r="A25" s="4"/>
      <c r="B25" s="12"/>
      <c r="C25" s="13"/>
      <c r="D25" s="13"/>
      <c r="E25" s="13"/>
      <c r="F25" s="93"/>
      <c r="G25" s="94"/>
      <c r="H25" s="41"/>
      <c r="I25" s="4"/>
    </row>
    <row r="26" spans="1:90" hidden="1" x14ac:dyDescent="0.25">
      <c r="A26" s="4"/>
      <c r="B26" s="4"/>
      <c r="C26" s="4"/>
      <c r="D26" s="4"/>
      <c r="E26" s="30"/>
      <c r="F26" s="4"/>
      <c r="G26" s="4"/>
      <c r="H26" s="4"/>
      <c r="I26" s="4"/>
    </row>
    <row r="27" spans="1:90" ht="3.7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0" ht="6.75" customHeight="1" x14ac:dyDescent="0.25">
      <c r="A28" s="4"/>
      <c r="B28" s="4"/>
      <c r="I28" s="4"/>
    </row>
  </sheetData>
  <mergeCells count="4">
    <mergeCell ref="B2:B3"/>
    <mergeCell ref="C2:E2"/>
    <mergeCell ref="F2:H2"/>
    <mergeCell ref="F25:G25"/>
  </mergeCells>
  <dataValidations count="2">
    <dataValidation allowBlank="1" showInputMessage="1" showErrorMessage="1" promptTitle="Não Digitar" prompt="Não Digitar" sqref="K2:K3" xr:uid="{00000000-0002-0000-0700-000000000000}"/>
    <dataValidation allowBlank="1" showInputMessage="1" showErrorMessage="1" prompt="Não Digitar" sqref="A6:A11 Q14:CL17 M14:O17 J14:K17 I15:I16" xr:uid="{00000000-0002-0000-0700-000001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>
    <tabColor theme="9" tint="-0.249977111117893"/>
  </sheetPr>
  <dimension ref="A1:XFC28"/>
  <sheetViews>
    <sheetView showGridLines="0" zoomScaleNormal="100" workbookViewId="0">
      <selection activeCell="B7" sqref="B7"/>
    </sheetView>
  </sheetViews>
  <sheetFormatPr defaultColWidth="0" defaultRowHeight="15" zeroHeight="1" x14ac:dyDescent="0.25"/>
  <cols>
    <col min="1" max="1" width="2" customWidth="1"/>
    <col min="2" max="2" width="47.7109375" customWidth="1"/>
    <col min="3" max="3" width="11" customWidth="1"/>
    <col min="4" max="4" width="11.42578125" customWidth="1"/>
    <col min="5" max="5" width="12.85546875" customWidth="1"/>
    <col min="6" max="6" width="10.42578125" customWidth="1"/>
    <col min="7" max="7" width="10.7109375" customWidth="1"/>
    <col min="8" max="8" width="10" customWidth="1"/>
    <col min="9" max="9" width="1.5703125" customWidth="1"/>
    <col min="10" max="10" width="12.42578125" style="4" hidden="1"/>
    <col min="11" max="11" width="12.5703125" style="4" hidden="1"/>
    <col min="12" max="15" width="0" style="4" hidden="1"/>
    <col min="17" max="90" width="0" style="4" hidden="1"/>
    <col min="91" max="16380" width="9.140625" style="4" hidden="1"/>
    <col min="16381" max="16381" width="9.140625" style="4" hidden="1" customWidth="1"/>
    <col min="16382" max="16383" width="9.140625" style="4" hidden="1"/>
    <col min="16384" max="16384" width="1.140625" style="4" hidden="1"/>
  </cols>
  <sheetData>
    <row r="1" spans="1:90" s="5" customFormat="1" ht="14.25" customHeight="1" x14ac:dyDescent="0.25">
      <c r="A1" s="3"/>
      <c r="B1" s="3"/>
      <c r="C1" s="3"/>
      <c r="D1" s="3"/>
      <c r="I1" s="3"/>
    </row>
    <row r="2" spans="1:90" ht="15" customHeight="1" thickBot="1" x14ac:dyDescent="0.3">
      <c r="B2" s="89" t="s">
        <v>8</v>
      </c>
      <c r="C2" s="90" t="s">
        <v>6</v>
      </c>
      <c r="D2" s="91"/>
      <c r="E2" s="92"/>
      <c r="F2" s="90" t="s">
        <v>7</v>
      </c>
      <c r="G2" s="91"/>
      <c r="H2" s="92"/>
      <c r="I2" s="28"/>
      <c r="K2" s="31"/>
    </row>
    <row r="3" spans="1:90" ht="15" customHeight="1" thickTop="1" x14ac:dyDescent="0.25">
      <c r="B3" s="89"/>
      <c r="C3" s="2">
        <f>'Por Segmento'!C3</f>
        <v>44317</v>
      </c>
      <c r="D3" s="2">
        <f>'Por Segmento'!D3</f>
        <v>43952</v>
      </c>
      <c r="E3" s="2" t="str">
        <f>'Por Segmento'!E3</f>
        <v>Var. %</v>
      </c>
      <c r="F3" s="2" t="str">
        <f>'Por Segmento'!F3</f>
        <v>5M21</v>
      </c>
      <c r="G3" s="2" t="str">
        <f>'Por Segmento'!G3</f>
        <v>5M20</v>
      </c>
      <c r="H3" s="2" t="str">
        <f>'Por Segmento'!H3</f>
        <v>Var. %</v>
      </c>
      <c r="I3" s="4"/>
      <c r="J3" s="40"/>
      <c r="K3" s="15"/>
    </row>
    <row r="4" spans="1:90" ht="3.75" customHeight="1" x14ac:dyDescent="0.25">
      <c r="B4" s="7"/>
      <c r="C4" s="8"/>
      <c r="D4" s="8"/>
      <c r="E4" s="8"/>
      <c r="G4" s="8"/>
      <c r="I4" s="4"/>
    </row>
    <row r="5" spans="1:90" ht="3" customHeight="1" x14ac:dyDescent="0.25">
      <c r="A5" s="4"/>
      <c r="B5" s="42"/>
      <c r="C5" s="43"/>
      <c r="D5" s="43"/>
      <c r="E5" s="43"/>
      <c r="F5" s="43"/>
      <c r="G5" s="43"/>
      <c r="H5" s="43"/>
      <c r="I5" s="4"/>
    </row>
    <row r="6" spans="1:90" ht="3" customHeight="1" x14ac:dyDescent="0.25">
      <c r="A6" s="5"/>
      <c r="B6" s="7"/>
      <c r="C6" s="11"/>
      <c r="D6" s="11"/>
      <c r="E6" s="11"/>
      <c r="F6" s="11"/>
      <c r="G6" s="11"/>
      <c r="H6" s="11"/>
      <c r="I6" s="4"/>
    </row>
    <row r="7" spans="1:90" ht="14.1" customHeight="1" x14ac:dyDescent="0.3">
      <c r="A7" s="5"/>
      <c r="B7" s="44" t="s">
        <v>1</v>
      </c>
      <c r="C7" s="75">
        <v>23.976291</v>
      </c>
      <c r="D7" s="76">
        <v>25.036522000000001</v>
      </c>
      <c r="E7" s="71">
        <f>IF(OR(AND(C7&lt;=0,D7&gt;=0),AND(C7&gt;=0,D7&lt;=0),C7=D7),"-",IF((C7/D7-1)*100&gt;0,(C7/D7-1)*100,(C7/D7-1)*100))</f>
        <v>-4.2347375565983221</v>
      </c>
      <c r="F7" s="75">
        <v>122.07136199999999</v>
      </c>
      <c r="G7" s="76">
        <v>119.67963899999999</v>
      </c>
      <c r="H7" s="71">
        <f>IF(OR(AND(F7&lt;=0,G7&gt;=0),AND(F7&gt;=0,G7&lt;=0),F7=G7),"-",IF((F7/G7-1)*100&gt;0,(F7/G7-1)*100,(F7/G7-1)*100))</f>
        <v>1.998437679110987</v>
      </c>
      <c r="I7" s="65"/>
      <c r="L7" s="32"/>
    </row>
    <row r="8" spans="1:90" ht="14.1" customHeight="1" x14ac:dyDescent="0.3">
      <c r="A8" s="5"/>
      <c r="B8" s="44" t="s">
        <v>2</v>
      </c>
      <c r="C8" s="75">
        <v>13.390084999999999</v>
      </c>
      <c r="D8" s="76">
        <v>10.393999520000001</v>
      </c>
      <c r="E8" s="71">
        <f t="shared" ref="E8:E24" si="0">IF(OR(AND(C8&lt;=0,D8&gt;=0),AND(C8&gt;=0,D8&lt;=0),C8=D8),"-",IF((C8/D8-1)*100&gt;0,(C8/D8-1)*100,(C8/D8-1)*100))</f>
        <v>28.825145452767909</v>
      </c>
      <c r="F8" s="75">
        <v>64.348809720999995</v>
      </c>
      <c r="G8" s="76">
        <v>51.921027094999999</v>
      </c>
      <c r="H8" s="71">
        <f t="shared" ref="H8:H24" si="1">IF(OR(AND(F8&lt;=0,G8&gt;=0),AND(F8&gt;=0,G8&lt;=0),F8=G8),"-",IF((F8/G8-1)*100&gt;0,(F8/G8-1)*100,(F8/G8-1)*100))</f>
        <v>23.935933708054069</v>
      </c>
      <c r="I8" s="65"/>
      <c r="L8" s="32"/>
    </row>
    <row r="9" spans="1:90" ht="14.1" customHeight="1" x14ac:dyDescent="0.3">
      <c r="A9" s="5"/>
      <c r="B9" s="29" t="s">
        <v>30</v>
      </c>
      <c r="C9" s="77">
        <v>4.0357719999999997</v>
      </c>
      <c r="D9" s="78">
        <v>3.7063869999999999</v>
      </c>
      <c r="E9" s="68">
        <f t="shared" si="0"/>
        <v>8.8869564888933503</v>
      </c>
      <c r="F9" s="77">
        <v>18.823850999999998</v>
      </c>
      <c r="G9" s="78">
        <v>19.284860999999996</v>
      </c>
      <c r="H9" s="68">
        <f t="shared" si="1"/>
        <v>-2.3905279898050469</v>
      </c>
      <c r="I9" s="4"/>
      <c r="L9" s="38"/>
    </row>
    <row r="10" spans="1:90" ht="14.1" customHeight="1" x14ac:dyDescent="0.3">
      <c r="A10" s="5"/>
      <c r="B10" s="29" t="s">
        <v>31</v>
      </c>
      <c r="C10" s="77">
        <v>9.3543129999999994</v>
      </c>
      <c r="D10" s="78">
        <v>6.6876125200000009</v>
      </c>
      <c r="E10" s="68">
        <f t="shared" si="0"/>
        <v>39.875224110621744</v>
      </c>
      <c r="F10" s="77">
        <v>45.524958720999997</v>
      </c>
      <c r="G10" s="78">
        <v>32.636166095</v>
      </c>
      <c r="H10" s="68">
        <f t="shared" si="1"/>
        <v>39.492361291710097</v>
      </c>
      <c r="I10" s="4"/>
      <c r="L10" s="33"/>
    </row>
    <row r="11" spans="1:90" ht="14.1" customHeight="1" x14ac:dyDescent="0.3">
      <c r="A11" s="5"/>
      <c r="B11" s="44" t="s">
        <v>3</v>
      </c>
      <c r="C11" s="75">
        <v>13.127496000000001</v>
      </c>
      <c r="D11" s="76">
        <v>10.949194766</v>
      </c>
      <c r="E11" s="71">
        <f t="shared" si="0"/>
        <v>19.894624952367934</v>
      </c>
      <c r="F11" s="75">
        <v>65.117469745999998</v>
      </c>
      <c r="G11" s="76">
        <v>65.565878507000008</v>
      </c>
      <c r="H11" s="71">
        <f t="shared" si="1"/>
        <v>-0.68390567046567874</v>
      </c>
      <c r="I11" s="65"/>
      <c r="J11" s="39"/>
      <c r="L11" s="32"/>
    </row>
    <row r="12" spans="1:90" ht="14.1" customHeight="1" x14ac:dyDescent="0.3">
      <c r="A12" s="4"/>
      <c r="B12" s="29" t="s">
        <v>32</v>
      </c>
      <c r="C12" s="77">
        <v>10.161113000000002</v>
      </c>
      <c r="D12" s="78">
        <v>9.1211900000000004</v>
      </c>
      <c r="E12" s="68">
        <f t="shared" si="0"/>
        <v>11.401176820129844</v>
      </c>
      <c r="F12" s="77">
        <v>50.225749999999998</v>
      </c>
      <c r="G12" s="78">
        <v>53.483385000000006</v>
      </c>
      <c r="H12" s="68">
        <f t="shared" si="1"/>
        <v>-6.0909289866376444</v>
      </c>
      <c r="I12" s="4"/>
      <c r="L12" s="33"/>
    </row>
    <row r="13" spans="1:90" ht="14.1" customHeight="1" x14ac:dyDescent="0.3">
      <c r="B13" s="29" t="s">
        <v>33</v>
      </c>
      <c r="C13" s="77">
        <v>2.966383</v>
      </c>
      <c r="D13" s="78">
        <v>1.8280047660000001</v>
      </c>
      <c r="E13" s="68">
        <f t="shared" si="0"/>
        <v>62.274358096503988</v>
      </c>
      <c r="F13" s="77">
        <v>14.891719746000001</v>
      </c>
      <c r="G13" s="78">
        <v>12.082493506999999</v>
      </c>
      <c r="H13" s="68">
        <f t="shared" si="1"/>
        <v>23.250384842933912</v>
      </c>
      <c r="I13" s="4"/>
      <c r="L13" s="33"/>
    </row>
    <row r="14" spans="1:90" s="5" customFormat="1" ht="14.1" customHeight="1" x14ac:dyDescent="0.3">
      <c r="A14" s="3"/>
      <c r="B14" s="44" t="s">
        <v>5</v>
      </c>
      <c r="C14" s="75">
        <v>1.9500679999999999</v>
      </c>
      <c r="D14" s="76">
        <v>2.124511</v>
      </c>
      <c r="E14" s="71">
        <f t="shared" si="0"/>
        <v>-8.2109718424616336</v>
      </c>
      <c r="F14" s="75">
        <v>10.703370000000001</v>
      </c>
      <c r="G14" s="76">
        <v>10.764016</v>
      </c>
      <c r="H14" s="71">
        <f t="shared" si="1"/>
        <v>-0.56341424984873711</v>
      </c>
      <c r="I14" s="65"/>
      <c r="J14" s="15"/>
      <c r="K14" s="15"/>
      <c r="L14" s="32"/>
      <c r="M14" s="15"/>
      <c r="N14" s="15"/>
      <c r="O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</row>
    <row r="15" spans="1:90" s="5" customFormat="1" ht="14.1" customHeight="1" x14ac:dyDescent="0.3">
      <c r="A15" s="3"/>
      <c r="B15" s="29" t="s">
        <v>36</v>
      </c>
      <c r="C15" s="77">
        <v>1.9500679999999999</v>
      </c>
      <c r="D15" s="78">
        <v>2.124511</v>
      </c>
      <c r="E15" s="68">
        <f t="shared" si="0"/>
        <v>-8.2109718424616336</v>
      </c>
      <c r="F15" s="77">
        <v>10.703370000000001</v>
      </c>
      <c r="G15" s="78">
        <v>10.764016</v>
      </c>
      <c r="H15" s="68">
        <f t="shared" si="1"/>
        <v>-0.56341424984873711</v>
      </c>
      <c r="I15" s="15"/>
      <c r="J15" s="15"/>
      <c r="K15" s="15"/>
      <c r="L15" s="33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</row>
    <row r="16" spans="1:90" s="5" customFormat="1" ht="14.1" customHeight="1" x14ac:dyDescent="0.3">
      <c r="A16" s="3"/>
      <c r="B16" s="29" t="s">
        <v>37</v>
      </c>
      <c r="C16" s="77">
        <v>0</v>
      </c>
      <c r="D16" s="78">
        <v>0</v>
      </c>
      <c r="E16" s="68" t="str">
        <f t="shared" si="0"/>
        <v>-</v>
      </c>
      <c r="F16" s="77">
        <v>0</v>
      </c>
      <c r="G16" s="78">
        <v>0</v>
      </c>
      <c r="H16" s="68" t="str">
        <f t="shared" si="1"/>
        <v>-</v>
      </c>
      <c r="I16" s="15"/>
      <c r="J16" s="15"/>
      <c r="K16" s="15"/>
      <c r="L16" s="33"/>
      <c r="M16" s="15"/>
      <c r="N16" s="15"/>
      <c r="O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</row>
    <row r="17" spans="1:90" s="5" customFormat="1" ht="14.1" customHeight="1" x14ac:dyDescent="0.3">
      <c r="A17" s="3"/>
      <c r="B17" s="44" t="s">
        <v>4</v>
      </c>
      <c r="C17" s="75">
        <v>6.4786459999999995</v>
      </c>
      <c r="D17" s="76">
        <v>6.0003719999999996</v>
      </c>
      <c r="E17" s="71">
        <f t="shared" si="0"/>
        <v>7.9707391475061895</v>
      </c>
      <c r="F17" s="75">
        <v>32.070600999999996</v>
      </c>
      <c r="G17" s="76">
        <v>32.195141999999997</v>
      </c>
      <c r="H17" s="71">
        <f t="shared" si="1"/>
        <v>-0.38683165304878031</v>
      </c>
      <c r="I17" s="65"/>
      <c r="J17" s="16"/>
      <c r="K17" s="16"/>
      <c r="L17" s="32"/>
      <c r="M17" s="16"/>
      <c r="N17" s="16"/>
      <c r="O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</row>
    <row r="18" spans="1:90" ht="14.1" customHeight="1" x14ac:dyDescent="0.3">
      <c r="B18" s="29" t="s">
        <v>34</v>
      </c>
      <c r="C18" s="77">
        <v>6.4786459999999995</v>
      </c>
      <c r="D18" s="78">
        <v>6.0003719999999996</v>
      </c>
      <c r="E18" s="68">
        <f t="shared" si="0"/>
        <v>7.9707391475061895</v>
      </c>
      <c r="F18" s="77">
        <v>32.070600999999996</v>
      </c>
      <c r="G18" s="78">
        <v>32.195141999999997</v>
      </c>
      <c r="H18" s="68">
        <f t="shared" si="1"/>
        <v>-0.38683165304878031</v>
      </c>
      <c r="I18" s="4"/>
      <c r="L18" s="33"/>
    </row>
    <row r="19" spans="1:90" ht="14.1" customHeight="1" x14ac:dyDescent="0.3">
      <c r="B19" s="29" t="s">
        <v>35</v>
      </c>
      <c r="C19" s="77">
        <v>0</v>
      </c>
      <c r="D19" s="78">
        <v>0</v>
      </c>
      <c r="E19" s="68" t="str">
        <f t="shared" si="0"/>
        <v>-</v>
      </c>
      <c r="F19" s="77">
        <v>0</v>
      </c>
      <c r="G19" s="78">
        <v>0</v>
      </c>
      <c r="H19" s="68" t="str">
        <f t="shared" si="1"/>
        <v>-</v>
      </c>
      <c r="I19" s="4"/>
      <c r="L19" s="33"/>
    </row>
    <row r="20" spans="1:90" ht="14.1" customHeight="1" x14ac:dyDescent="0.25">
      <c r="A20" s="4"/>
      <c r="B20" s="23" t="s">
        <v>26</v>
      </c>
      <c r="C20" s="79">
        <v>46.601889999999997</v>
      </c>
      <c r="D20" s="79">
        <v>45.988982</v>
      </c>
      <c r="E20" s="72">
        <f t="shared" si="0"/>
        <v>1.3327279129596636</v>
      </c>
      <c r="F20" s="79">
        <v>233.89493399999998</v>
      </c>
      <c r="G20" s="79">
        <v>235.40704299999999</v>
      </c>
      <c r="H20" s="72">
        <f t="shared" si="1"/>
        <v>-0.64233804593518684</v>
      </c>
      <c r="I20" s="65"/>
      <c r="L20" s="34"/>
    </row>
    <row r="21" spans="1:90" ht="14.1" customHeight="1" x14ac:dyDescent="0.25">
      <c r="A21" s="4"/>
      <c r="B21" s="24" t="s">
        <v>27</v>
      </c>
      <c r="C21" s="80">
        <v>12.320696</v>
      </c>
      <c r="D21" s="81">
        <v>8.5156172860000012</v>
      </c>
      <c r="E21" s="68">
        <f t="shared" si="0"/>
        <v>44.683533632443684</v>
      </c>
      <c r="F21" s="80">
        <v>60.416678466999997</v>
      </c>
      <c r="G21" s="81">
        <v>44.718659602000002</v>
      </c>
      <c r="H21" s="68">
        <f t="shared" si="1"/>
        <v>35.103956613891697</v>
      </c>
      <c r="I21" s="4"/>
      <c r="L21" s="35"/>
    </row>
    <row r="22" spans="1:90" ht="14.1" customHeight="1" x14ac:dyDescent="0.25">
      <c r="A22" s="4"/>
      <c r="B22" s="23" t="s">
        <v>28</v>
      </c>
      <c r="C22" s="79">
        <v>58.922585999999995</v>
      </c>
      <c r="D22" s="79">
        <v>54.504599286000001</v>
      </c>
      <c r="E22" s="72">
        <f t="shared" si="0"/>
        <v>8.105713594586117</v>
      </c>
      <c r="F22" s="79">
        <v>294.31161246699997</v>
      </c>
      <c r="G22" s="79">
        <v>280.12570260199999</v>
      </c>
      <c r="H22" s="72">
        <f t="shared" si="1"/>
        <v>5.064122903836199</v>
      </c>
      <c r="I22" s="65"/>
      <c r="L22" s="35"/>
    </row>
    <row r="23" spans="1:90" ht="14.1" customHeight="1" x14ac:dyDescent="0.3">
      <c r="A23" s="4"/>
      <c r="B23" s="24" t="str">
        <f>'Por Segmento'!B23</f>
        <v>4    Fornecimento não faturado</v>
      </c>
      <c r="C23" s="80">
        <v>0.48498200000000363</v>
      </c>
      <c r="D23" s="78">
        <v>-2.5636150000000018</v>
      </c>
      <c r="E23" s="68" t="str">
        <f t="shared" si="0"/>
        <v>-</v>
      </c>
      <c r="F23" s="80">
        <v>0.28350200000000042</v>
      </c>
      <c r="G23" s="78">
        <v>-3.4493139999999984</v>
      </c>
      <c r="H23" s="68" t="str">
        <f t="shared" si="1"/>
        <v>-</v>
      </c>
      <c r="I23" s="4"/>
      <c r="L23" s="35"/>
    </row>
    <row r="24" spans="1:90" s="6" customFormat="1" ht="14.1" customHeight="1" x14ac:dyDescent="0.25">
      <c r="B24" s="23" t="s">
        <v>29</v>
      </c>
      <c r="C24" s="79">
        <v>59.407567999999998</v>
      </c>
      <c r="D24" s="79">
        <v>51.940984286000003</v>
      </c>
      <c r="E24" s="72">
        <f t="shared" si="0"/>
        <v>14.375129421666566</v>
      </c>
      <c r="F24" s="79">
        <v>294.59511446699997</v>
      </c>
      <c r="G24" s="79">
        <v>276.67638860199997</v>
      </c>
      <c r="H24" s="72">
        <f t="shared" si="1"/>
        <v>6.4764203246761909</v>
      </c>
      <c r="I24" s="65"/>
      <c r="L24" s="35"/>
    </row>
    <row r="25" spans="1:90" ht="4.5" customHeight="1" thickBot="1" x14ac:dyDescent="0.3">
      <c r="A25" s="4"/>
      <c r="B25" s="12"/>
      <c r="C25" s="13"/>
      <c r="D25" s="13"/>
      <c r="E25" s="13"/>
      <c r="F25" s="93"/>
      <c r="G25" s="94"/>
      <c r="H25" s="41"/>
      <c r="I25" s="4"/>
    </row>
    <row r="26" spans="1:90" hidden="1" x14ac:dyDescent="0.25">
      <c r="A26" s="4"/>
      <c r="B26" s="4"/>
      <c r="C26" s="4"/>
      <c r="D26" s="4"/>
      <c r="E26" s="30"/>
      <c r="F26" s="4"/>
      <c r="G26" s="4"/>
      <c r="H26" s="4"/>
      <c r="I26" s="4"/>
    </row>
    <row r="27" spans="1:90" ht="3.75" customHeight="1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0" hidden="1" x14ac:dyDescent="0.25">
      <c r="A28" s="4"/>
      <c r="B28" s="4"/>
      <c r="I28" s="4"/>
    </row>
  </sheetData>
  <mergeCells count="4">
    <mergeCell ref="B2:B3"/>
    <mergeCell ref="C2:E2"/>
    <mergeCell ref="F2:H2"/>
    <mergeCell ref="F25:G25"/>
  </mergeCells>
  <dataValidations count="2">
    <dataValidation allowBlank="1" showInputMessage="1" showErrorMessage="1" prompt="Não Digitar" sqref="A6:A11 Q14:CL17 M14:O17 J14:K17 I15:I16" xr:uid="{00000000-0002-0000-0800-000000000000}"/>
    <dataValidation allowBlank="1" showInputMessage="1" showErrorMessage="1" promptTitle="Não Digitar" prompt="Não Digitar" sqref="K2:K3" xr:uid="{00000000-0002-0000-0800-000001000000}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8B53EC70B19154F847114FD6A4D5328" ma:contentTypeVersion="13" ma:contentTypeDescription="Crie um novo documento." ma:contentTypeScope="" ma:versionID="dff46497b14ca7230fc8af529a7f6480">
  <xsd:schema xmlns:xsd="http://www.w3.org/2001/XMLSchema" xmlns:xs="http://www.w3.org/2001/XMLSchema" xmlns:p="http://schemas.microsoft.com/office/2006/metadata/properties" xmlns:ns2="a0ea1888-58bd-418c-b43c-58c28926d54d" xmlns:ns3="5f332ce5-39e8-4732-8d0b-090ccb72a6d7" targetNamespace="http://schemas.microsoft.com/office/2006/metadata/properties" ma:root="true" ma:fieldsID="e9856bed89113452da76e00f4be9a19c" ns2:_="" ns3:_="">
    <xsd:import namespace="a0ea1888-58bd-418c-b43c-58c28926d54d"/>
    <xsd:import namespace="5f332ce5-39e8-4732-8d0b-090ccb72a6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a1888-58bd-418c-b43c-58c28926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32ce5-39e8-4732-8d0b-090ccb72a6d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F0FFB0-2384-4F97-9B39-986AD760D47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0EBCE7-31CA-4DF0-BD15-C684DDDC59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ea1888-58bd-418c-b43c-58c28926d54d"/>
    <ds:schemaRef ds:uri="5f332ce5-39e8-4732-8d0b-090ccb72a6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34C392-99AC-4614-BA34-7ECB31A5D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</vt:i4>
      </vt:variant>
    </vt:vector>
  </HeadingPairs>
  <TitlesOfParts>
    <vt:vector size="17" baseType="lpstr">
      <vt:lpstr>Apoio Cativo</vt:lpstr>
      <vt:lpstr>Apoio Livre</vt:lpstr>
      <vt:lpstr>Por Segmento</vt:lpstr>
      <vt:lpstr>Por Empresa</vt:lpstr>
      <vt:lpstr>Por Empresa e Segmento &gt;&gt;&gt;</vt:lpstr>
      <vt:lpstr>EMG</vt:lpstr>
      <vt:lpstr>ENF</vt:lpstr>
      <vt:lpstr>ESE</vt:lpstr>
      <vt:lpstr>EBO</vt:lpstr>
      <vt:lpstr>EPB</vt:lpstr>
      <vt:lpstr>EMT</vt:lpstr>
      <vt:lpstr>EMS</vt:lpstr>
      <vt:lpstr>ETO</vt:lpstr>
      <vt:lpstr>ESS</vt:lpstr>
      <vt:lpstr>EAC</vt:lpstr>
      <vt:lpstr>ERO</vt:lpstr>
      <vt:lpstr>'Por Empresa'!OLE_LINK1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Dutra Alvarenga</dc:creator>
  <cp:lastModifiedBy>Denize Alice da Silva Matias</cp:lastModifiedBy>
  <dcterms:created xsi:type="dcterms:W3CDTF">2017-02-15T21:10:49Z</dcterms:created>
  <dcterms:modified xsi:type="dcterms:W3CDTF">2021-11-18T18:39:41Z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0x01010038B53EC70B19154F847114FD6A4D5328</vt:lpwstr>
  </property>
</Properties>
</file>